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830" windowHeight="11010" activeTab="0"/>
  </bookViews>
  <sheets>
    <sheet name="Trade Worksheet" sheetId="1" r:id="rId1"/>
  </sheets>
  <definedNames/>
  <calcPr fullCalcOnLoad="1"/>
</workbook>
</file>

<file path=xl/sharedStrings.xml><?xml version="1.0" encoding="utf-8"?>
<sst xmlns="http://schemas.openxmlformats.org/spreadsheetml/2006/main" count="49" uniqueCount="48">
  <si>
    <t>Trade 2</t>
  </si>
  <si>
    <t>Trade 3</t>
  </si>
  <si>
    <t>Trade 4</t>
  </si>
  <si>
    <t>Trade 5</t>
  </si>
  <si>
    <t>Trade 6</t>
  </si>
  <si>
    <t>Trade 7</t>
  </si>
  <si>
    <t>Trade 8</t>
  </si>
  <si>
    <t>Trade 9</t>
  </si>
  <si>
    <t>After Trade Position:</t>
  </si>
  <si>
    <t>Tolerance Band:</t>
  </si>
  <si>
    <t xml:space="preserve"> </t>
  </si>
  <si>
    <t xml:space="preserve">Trade 1 </t>
  </si>
  <si>
    <t xml:space="preserve">If Beginning Imbalance is: </t>
  </si>
  <si>
    <t>Ending Imbalance must be:</t>
  </si>
  <si>
    <t>Equal to or between -3% and +3%</t>
  </si>
  <si>
    <t>Between -3% and the Beginning Imbalance</t>
  </si>
  <si>
    <t>Greater than -3% (in the negative direction)</t>
  </si>
  <si>
    <t>Between the Beginning Imbalance and +3%</t>
  </si>
  <si>
    <t>Greater than +3% (in the positive direction)</t>
  </si>
  <si>
    <t>1. The trade moves the trading party’s Cumulative Imbalance towards zero; and/or</t>
  </si>
  <si>
    <t>Original Position:</t>
  </si>
  <si>
    <t>IMBALANCE TRADING WORKSHEET</t>
  </si>
  <si>
    <t>Trade 10</t>
  </si>
  <si>
    <t>Current 
%</t>
  </si>
  <si>
    <t>Option #1</t>
  </si>
  <si>
    <t xml:space="preserve">Option #2 </t>
  </si>
  <si>
    <t xml:space="preserve">Option #3 </t>
  </si>
  <si>
    <t>Clearing "Must Trade" Volume to +/- 5% Tolerance Band</t>
  </si>
  <si>
    <t xml:space="preserve">Trading to zero/clearing cumulative imbalance, i.e. total underdelivery or overdelivery  </t>
  </si>
  <si>
    <t>Trading past zero within the +/- 3% Tolerance Only</t>
  </si>
  <si>
    <t xml:space="preserve">DETAIL - IMBALANCE TRADING OPTIONS </t>
  </si>
  <si>
    <t>THERMS</t>
  </si>
  <si>
    <r>
      <rPr>
        <b/>
        <sz val="12"/>
        <rFont val="Arial"/>
        <family val="2"/>
      </rPr>
      <t>Disclaimer:</t>
    </r>
    <r>
      <rPr>
        <sz val="12"/>
        <rFont val="Arial"/>
        <family val="2"/>
      </rPr>
      <t xml:space="preserve"> This Imbalance Trading Worksheet is provided by PG&amp;E to assist customers in managing monthly gas imbalances.  
PG&amp;E makes no warranty or representation as to the accuracy of this Imbalance Trading Worksheet or with respect to any customer's use of or reliance on it. 
 Any cashout charges incurred by a customer shall be that customer's sole responsibility whether or not the Imbalance Trading Worksheet was used. </t>
    </r>
  </si>
  <si>
    <t>Cumulative Imbalance</t>
  </si>
  <si>
    <t>Total Usage</t>
  </si>
  <si>
    <r>
      <t xml:space="preserve">Use a minus symbol for sell  </t>
    </r>
    <r>
      <rPr>
        <b/>
        <sz val="16"/>
        <rFont val="Arial"/>
        <family val="2"/>
      </rPr>
      <t>OR</t>
    </r>
    <r>
      <rPr>
        <sz val="14"/>
        <rFont val="Arial"/>
        <family val="2"/>
      </rPr>
      <t xml:space="preserve">  a plus symbol  for buy.</t>
    </r>
  </si>
  <si>
    <t>5% Tolerance</t>
  </si>
  <si>
    <t>3% Tolerance</t>
  </si>
  <si>
    <t>Trade 
Volume 
(Therms)</t>
  </si>
  <si>
    <t>Current Position 
(Therms)</t>
  </si>
  <si>
    <t>Must 
Trade 
(Therms)</t>
  </si>
  <si>
    <t>Each Cumulative Imbalance trade must meet one of the following criteria:</t>
  </si>
  <si>
    <t>2. The trade results in a Cumulative Imbalance that is within the range of plus or minus three percent (+/- 3%) of usage past zero.</t>
  </si>
  <si>
    <t xml:space="preserve">Equal to or between -3% and +3% </t>
  </si>
  <si>
    <t>INPUT FIELDS</t>
  </si>
  <si>
    <t xml:space="preserve"> From the Cumulative Imbalance Statement</t>
  </si>
  <si>
    <r>
      <t xml:space="preserve"> Use a minus symbol for underdelivery </t>
    </r>
    <r>
      <rPr>
        <b/>
        <sz val="12"/>
        <rFont val="Arial"/>
        <family val="2"/>
      </rPr>
      <t>OR</t>
    </r>
    <r>
      <rPr>
        <sz val="12"/>
        <rFont val="Arial"/>
        <family val="2"/>
      </rPr>
      <t xml:space="preserve"> a plus symbol for overdelivery on page 1 of statement</t>
    </r>
  </si>
  <si>
    <r>
      <t xml:space="preserve"> Refer to 'Total Usage' under the </t>
    </r>
    <r>
      <rPr>
        <b/>
        <sz val="12"/>
        <rFont val="Arial"/>
        <family val="2"/>
      </rPr>
      <t>Tolerance Band</t>
    </r>
    <r>
      <rPr>
        <sz val="12"/>
        <rFont val="Arial"/>
        <family val="2"/>
      </rPr>
      <t xml:space="preserve"> section on page 2 of Satement.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</si>
</sst>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0"/>
      <name val="Arial"/>
      <family val="0"/>
    </font>
    <font>
      <sz val="10"/>
      <color indexed="8"/>
      <name val="Arial"/>
      <family val="2"/>
    </font>
    <font>
      <sz val="8"/>
      <name val="Arial"/>
      <family val="2"/>
    </font>
    <font>
      <sz val="14"/>
      <name val="Arial"/>
      <family val="2"/>
    </font>
    <font>
      <b/>
      <sz val="10"/>
      <name val="Arial"/>
      <family val="2"/>
    </font>
    <font>
      <u val="single"/>
      <sz val="10"/>
      <name val="Arial"/>
      <family val="2"/>
    </font>
    <font>
      <b/>
      <i/>
      <sz val="8"/>
      <name val="Arial"/>
      <family val="2"/>
    </font>
    <font>
      <b/>
      <sz val="14"/>
      <name val="Arial"/>
      <family val="2"/>
    </font>
    <font>
      <b/>
      <sz val="16"/>
      <name val="Arial"/>
      <family val="2"/>
    </font>
    <font>
      <b/>
      <sz val="12"/>
      <name val="Arial"/>
      <family val="2"/>
    </font>
    <font>
      <sz val="12"/>
      <name val="Arial"/>
      <family val="2"/>
    </font>
    <font>
      <i/>
      <sz val="12"/>
      <name val="Arial"/>
      <family val="2"/>
    </font>
    <font>
      <b/>
      <u val="single"/>
      <sz val="12"/>
      <name val="Arial"/>
      <family val="2"/>
    </font>
    <font>
      <u val="single"/>
      <sz val="12"/>
      <name val="Arial"/>
      <family val="2"/>
    </font>
    <font>
      <sz val="12"/>
      <color indexed="10"/>
      <name val="Arial"/>
      <family val="2"/>
    </font>
    <font>
      <b/>
      <sz val="12"/>
      <color indexed="10"/>
      <name val="Arial"/>
      <family val="2"/>
    </font>
    <font>
      <sz val="16"/>
      <name val="Arial"/>
      <family val="2"/>
    </font>
    <font>
      <i/>
      <sz val="14"/>
      <name val="Arial"/>
      <family val="2"/>
    </font>
    <font>
      <i/>
      <sz val="12"/>
      <color indexed="10"/>
      <name val="Arial"/>
      <family val="2"/>
    </font>
    <font>
      <sz val="13"/>
      <name val="Arial"/>
      <family val="2"/>
    </font>
    <font>
      <sz val="18"/>
      <name val="Arial"/>
      <family val="2"/>
    </font>
    <font>
      <b/>
      <sz val="18"/>
      <name val="Arial"/>
      <family val="2"/>
    </font>
    <font>
      <sz val="14"/>
      <color indexed="10"/>
      <name val="Arial"/>
      <family val="2"/>
    </font>
    <font>
      <sz val="10"/>
      <color indexed="10"/>
      <name val="Arial"/>
      <family val="2"/>
    </font>
    <font>
      <sz val="18"/>
      <color indexed="10"/>
      <name val="Arial"/>
      <family val="2"/>
    </font>
    <font>
      <b/>
      <sz val="12"/>
      <color indexed="8"/>
      <name val="Arial"/>
      <family val="2"/>
    </font>
    <font>
      <sz val="16"/>
      <color indexed="4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4"/>
      <color rgb="FFFF0000"/>
      <name val="Arial"/>
      <family val="2"/>
    </font>
    <font>
      <sz val="12"/>
      <color rgb="FFFF0000"/>
      <name val="Arial"/>
      <family val="2"/>
    </font>
    <font>
      <sz val="18"/>
      <color rgb="FFFF0000"/>
      <name val="Arial"/>
      <family val="2"/>
    </font>
    <font>
      <b/>
      <sz val="12"/>
      <color theme="1"/>
      <name val="Arial"/>
      <family val="2"/>
    </font>
    <font>
      <sz val="16"/>
      <color rgb="FF44C8F5"/>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44C8F5"/>
        <bgColor indexed="64"/>
      </patternFill>
    </fill>
    <fill>
      <patternFill patternType="solid">
        <fgColor rgb="FFFFC000"/>
        <bgColor indexed="64"/>
      </patternFill>
    </fill>
    <fill>
      <patternFill patternType="solid">
        <fgColor theme="0" tint="-0.04997999966144562"/>
        <bgColor indexed="64"/>
      </patternFill>
    </fill>
    <fill>
      <patternFill patternType="solid">
        <fgColor rgb="FFFFDE7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medium"/>
    </border>
    <border>
      <left/>
      <right style="medium"/>
      <top/>
      <bottom style="medium"/>
    </border>
    <border>
      <left/>
      <right/>
      <top/>
      <bottom style="medium"/>
    </border>
    <border>
      <left style="thin"/>
      <right/>
      <top/>
      <bottom/>
    </border>
    <border>
      <left/>
      <right style="thin"/>
      <top/>
      <bottom/>
    </border>
    <border>
      <left style="thin"/>
      <right style="thin"/>
      <top style="thin"/>
      <bottom style="thin"/>
    </border>
    <border>
      <left style="thin"/>
      <right/>
      <top style="thin"/>
      <bottom style="thin"/>
    </border>
    <border>
      <left/>
      <right style="thin"/>
      <top style="thin"/>
      <bottom style="thin"/>
    </border>
    <border>
      <left/>
      <right/>
      <top style="medium"/>
      <bottom/>
    </border>
    <border>
      <left/>
      <right style="medium"/>
      <top/>
      <bottom/>
    </border>
    <border>
      <left style="medium"/>
      <right style="thin"/>
      <top style="medium"/>
      <bottom style="medium"/>
    </border>
    <border>
      <left/>
      <right/>
      <top style="thin"/>
      <bottom style="thin"/>
    </border>
    <border>
      <left style="medium"/>
      <right/>
      <top/>
      <bottom/>
    </border>
    <border>
      <left style="thin"/>
      <right style="thin"/>
      <top/>
      <bottom/>
    </border>
    <border>
      <left style="thin"/>
      <right style="medium"/>
      <top/>
      <bottom/>
    </border>
    <border>
      <left style="medium"/>
      <right/>
      <top style="medium"/>
      <bottom style="medium"/>
    </border>
    <border>
      <left/>
      <right/>
      <top style="medium"/>
      <bottom style="medium"/>
    </border>
    <border>
      <left/>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right/>
      <top/>
      <bottom style="thin"/>
    </border>
    <border>
      <left style="medium"/>
      <right/>
      <top style="medium"/>
      <bottom/>
    </border>
    <border>
      <left/>
      <right style="medium"/>
      <top style="medium"/>
      <bottom/>
    </border>
    <border>
      <left style="thin"/>
      <right style="thin"/>
      <top style="medium"/>
      <bottom style="medium"/>
    </border>
    <border>
      <left style="thin"/>
      <right style="medium"/>
      <top style="medium"/>
      <bottom style="medium"/>
    </border>
    <border>
      <left style="thin"/>
      <right style="medium"/>
      <top style="thin"/>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4">
    <xf numFmtId="0" fontId="0" fillId="0" borderId="0" xfId="0" applyAlignment="1">
      <alignment/>
    </xf>
    <xf numFmtId="0" fontId="0" fillId="0" borderId="0" xfId="0" applyAlignment="1" applyProtection="1">
      <alignment/>
      <protection/>
    </xf>
    <xf numFmtId="3" fontId="0" fillId="0" borderId="0" xfId="0" applyNumberFormat="1" applyAlignment="1" applyProtection="1">
      <alignment/>
      <protection/>
    </xf>
    <xf numFmtId="0" fontId="0" fillId="0" borderId="0" xfId="0" applyBorder="1" applyAlignment="1" applyProtection="1">
      <alignment/>
      <protection/>
    </xf>
    <xf numFmtId="0" fontId="4" fillId="0" borderId="0" xfId="0" applyFont="1" applyAlignment="1" applyProtection="1">
      <alignment/>
      <protection/>
    </xf>
    <xf numFmtId="0" fontId="10" fillId="0" borderId="0" xfId="0" applyFont="1" applyAlignment="1" applyProtection="1">
      <alignment/>
      <protection/>
    </xf>
    <xf numFmtId="3" fontId="10" fillId="0" borderId="0" xfId="0" applyNumberFormat="1" applyFont="1" applyFill="1" applyBorder="1" applyAlignment="1" applyProtection="1">
      <alignment/>
      <protection/>
    </xf>
    <xf numFmtId="0" fontId="10" fillId="0" borderId="0" xfId="0" applyFont="1" applyFill="1" applyBorder="1" applyAlignment="1" applyProtection="1">
      <alignment/>
      <protection/>
    </xf>
    <xf numFmtId="0" fontId="10" fillId="0" borderId="0" xfId="0" applyFont="1" applyBorder="1" applyAlignment="1" applyProtection="1">
      <alignment/>
      <protection/>
    </xf>
    <xf numFmtId="3" fontId="9" fillId="0" borderId="0" xfId="0" applyNumberFormat="1" applyFont="1" applyBorder="1" applyAlignment="1" applyProtection="1">
      <alignment/>
      <protection/>
    </xf>
    <xf numFmtId="0" fontId="10" fillId="0" borderId="0" xfId="0" applyFont="1" applyBorder="1" applyAlignment="1" applyProtection="1">
      <alignment horizontal="left"/>
      <protection/>
    </xf>
    <xf numFmtId="3" fontId="10" fillId="0" borderId="0" xfId="0" applyNumberFormat="1" applyFont="1" applyBorder="1" applyAlignment="1" applyProtection="1">
      <alignment/>
      <protection/>
    </xf>
    <xf numFmtId="0" fontId="9" fillId="0" borderId="0" xfId="0" applyFont="1" applyBorder="1" applyAlignment="1" applyProtection="1">
      <alignment/>
      <protection/>
    </xf>
    <xf numFmtId="3" fontId="9" fillId="0" borderId="0" xfId="0" applyNumberFormat="1" applyFont="1" applyFill="1" applyBorder="1" applyAlignment="1" applyProtection="1">
      <alignment/>
      <protection/>
    </xf>
    <xf numFmtId="10" fontId="9" fillId="0" borderId="0" xfId="57" applyNumberFormat="1" applyFont="1" applyFill="1" applyBorder="1" applyAlignment="1" applyProtection="1">
      <alignment/>
      <protection/>
    </xf>
    <xf numFmtId="0" fontId="11"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3" fillId="0" borderId="0" xfId="0" applyFont="1" applyBorder="1" applyAlignment="1" applyProtection="1">
      <alignment horizontal="center"/>
      <protection/>
    </xf>
    <xf numFmtId="10" fontId="10" fillId="0" borderId="0" xfId="57" applyNumberFormat="1" applyFont="1" applyBorder="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wrapText="1"/>
      <protection/>
    </xf>
    <xf numFmtId="0" fontId="0" fillId="33" borderId="12" xfId="0" applyFill="1" applyBorder="1" applyAlignment="1" applyProtection="1">
      <alignment/>
      <protection/>
    </xf>
    <xf numFmtId="0" fontId="59" fillId="0" borderId="0" xfId="0" applyFont="1" applyFill="1" applyBorder="1" applyAlignment="1" applyProtection="1">
      <alignment horizontal="center"/>
      <protection/>
    </xf>
    <xf numFmtId="0" fontId="60" fillId="0" borderId="0" xfId="0" applyFont="1" applyFill="1" applyBorder="1" applyAlignment="1" applyProtection="1">
      <alignment horizontal="center"/>
      <protection/>
    </xf>
    <xf numFmtId="0" fontId="58" fillId="33" borderId="12" xfId="0" applyFont="1" applyFill="1" applyBorder="1" applyAlignment="1" applyProtection="1">
      <alignment horizontal="center"/>
      <protection/>
    </xf>
    <xf numFmtId="0" fontId="58" fillId="0" borderId="0" xfId="0" applyFont="1" applyFill="1" applyAlignment="1" applyProtection="1">
      <alignment horizontal="center"/>
      <protection/>
    </xf>
    <xf numFmtId="0" fontId="16" fillId="0" borderId="0" xfId="0" applyFont="1" applyFill="1" applyBorder="1" applyAlignment="1" applyProtection="1">
      <alignment horizontal="right"/>
      <protection/>
    </xf>
    <xf numFmtId="0" fontId="16" fillId="33" borderId="12" xfId="0" applyFont="1" applyFill="1" applyBorder="1" applyAlignment="1" applyProtection="1">
      <alignment horizontal="right"/>
      <protection/>
    </xf>
    <xf numFmtId="0" fontId="16" fillId="0" borderId="0" xfId="0" applyFont="1" applyFill="1" applyAlignment="1" applyProtection="1">
      <alignment horizontal="right"/>
      <protection/>
    </xf>
    <xf numFmtId="0" fontId="10" fillId="0" borderId="13"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4" xfId="0" applyFont="1" applyBorder="1" applyAlignment="1" applyProtection="1">
      <alignment vertical="center"/>
      <protection/>
    </xf>
    <xf numFmtId="0" fontId="0" fillId="0" borderId="0" xfId="0" applyAlignment="1" applyProtection="1">
      <alignment vertical="center"/>
      <protection/>
    </xf>
    <xf numFmtId="0" fontId="10" fillId="0" borderId="15" xfId="0" applyFont="1" applyFill="1" applyBorder="1" applyAlignment="1" applyProtection="1">
      <alignment vertical="center"/>
      <protection/>
    </xf>
    <xf numFmtId="0" fontId="10" fillId="0" borderId="15" xfId="0" applyFont="1" applyBorder="1" applyAlignment="1" applyProtection="1">
      <alignment vertical="center"/>
      <protection/>
    </xf>
    <xf numFmtId="3" fontId="7" fillId="34" borderId="15" xfId="0" applyNumberFormat="1" applyFont="1" applyFill="1" applyBorder="1" applyAlignment="1" applyProtection="1">
      <alignment vertical="center"/>
      <protection locked="0"/>
    </xf>
    <xf numFmtId="0" fontId="60"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right" vertical="center"/>
      <protection/>
    </xf>
    <xf numFmtId="0" fontId="10" fillId="0" borderId="16" xfId="0" applyFont="1" applyFill="1" applyBorder="1" applyAlignment="1" applyProtection="1">
      <alignment vertical="center"/>
      <protection/>
    </xf>
    <xf numFmtId="0" fontId="10" fillId="0" borderId="17" xfId="0" applyFont="1" applyBorder="1" applyAlignment="1" applyProtection="1">
      <alignment vertical="center"/>
      <protection/>
    </xf>
    <xf numFmtId="0" fontId="10"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7" fillId="0" borderId="0" xfId="0" applyFont="1" applyFill="1" applyBorder="1" applyAlignment="1" applyProtection="1">
      <alignment vertical="center"/>
      <protection/>
    </xf>
    <xf numFmtId="3" fontId="10" fillId="0" borderId="0" xfId="0" applyNumberFormat="1" applyFont="1" applyFill="1" applyBorder="1" applyAlignment="1" applyProtection="1">
      <alignment vertical="center"/>
      <protection/>
    </xf>
    <xf numFmtId="0" fontId="11" fillId="0" borderId="0" xfId="0" applyFont="1" applyBorder="1" applyAlignment="1" applyProtection="1">
      <alignment vertical="center"/>
      <protection/>
    </xf>
    <xf numFmtId="0" fontId="60" fillId="0" borderId="0" xfId="0" applyFont="1" applyBorder="1" applyAlignment="1" applyProtection="1">
      <alignment vertical="center"/>
      <protection/>
    </xf>
    <xf numFmtId="3" fontId="10" fillId="0" borderId="15" xfId="0" applyNumberFormat="1" applyFont="1" applyFill="1" applyBorder="1" applyAlignment="1" applyProtection="1">
      <alignment vertical="center"/>
      <protection/>
    </xf>
    <xf numFmtId="0" fontId="12" fillId="0" borderId="0" xfId="0" applyFont="1" applyBorder="1" applyAlignment="1" applyProtection="1">
      <alignment vertical="center"/>
      <protection/>
    </xf>
    <xf numFmtId="0" fontId="5" fillId="0" borderId="0" xfId="0" applyFont="1" applyAlignment="1" applyProtection="1">
      <alignment vertical="center"/>
      <protection/>
    </xf>
    <xf numFmtId="0" fontId="10" fillId="10" borderId="0" xfId="0" applyFont="1" applyFill="1" applyAlignment="1" applyProtection="1">
      <alignment vertical="center"/>
      <protection/>
    </xf>
    <xf numFmtId="3" fontId="9" fillId="10" borderId="0" xfId="0" applyNumberFormat="1" applyFont="1" applyFill="1" applyBorder="1" applyAlignment="1" applyProtection="1">
      <alignment vertical="center"/>
      <protection/>
    </xf>
    <xf numFmtId="0" fontId="10" fillId="9" borderId="0" xfId="0" applyFont="1" applyFill="1" applyAlignment="1" applyProtection="1">
      <alignment vertical="center"/>
      <protection/>
    </xf>
    <xf numFmtId="0" fontId="0" fillId="0" borderId="0" xfId="0" applyFont="1" applyBorder="1" applyAlignment="1" applyProtection="1">
      <alignment vertical="center" wrapText="1"/>
      <protection/>
    </xf>
    <xf numFmtId="3" fontId="9" fillId="9" borderId="0" xfId="0" applyNumberFormat="1" applyFont="1" applyFill="1" applyBorder="1" applyAlignment="1" applyProtection="1">
      <alignment vertical="center"/>
      <protection/>
    </xf>
    <xf numFmtId="3" fontId="10" fillId="0" borderId="0" xfId="0" applyNumberFormat="1" applyFont="1" applyBorder="1" applyAlignment="1" applyProtection="1">
      <alignment vertical="center"/>
      <protection/>
    </xf>
    <xf numFmtId="3" fontId="9" fillId="11" borderId="0" xfId="0" applyNumberFormat="1" applyFont="1" applyFill="1" applyBorder="1" applyAlignment="1" applyProtection="1">
      <alignment vertical="center"/>
      <protection/>
    </xf>
    <xf numFmtId="0" fontId="0" fillId="0" borderId="0" xfId="0" applyFont="1" applyBorder="1" applyAlignment="1" applyProtection="1">
      <alignment vertical="center"/>
      <protection/>
    </xf>
    <xf numFmtId="0" fontId="15" fillId="35" borderId="18" xfId="0" applyFont="1" applyFill="1" applyBorder="1" applyAlignment="1" applyProtection="1">
      <alignment horizontal="right" vertical="center" wrapText="1"/>
      <protection/>
    </xf>
    <xf numFmtId="0" fontId="16" fillId="35" borderId="0" xfId="0" applyFont="1" applyFill="1" applyBorder="1" applyAlignment="1" applyProtection="1">
      <alignment horizontal="right"/>
      <protection/>
    </xf>
    <xf numFmtId="0" fontId="10" fillId="35" borderId="19" xfId="0" applyFont="1" applyFill="1" applyBorder="1" applyAlignment="1" applyProtection="1">
      <alignment/>
      <protection/>
    </xf>
    <xf numFmtId="0" fontId="10" fillId="35" borderId="0" xfId="0" applyFont="1" applyFill="1" applyBorder="1" applyAlignment="1" applyProtection="1">
      <alignment horizontal="right"/>
      <protection/>
    </xf>
    <xf numFmtId="0" fontId="16" fillId="35" borderId="12" xfId="0" applyFont="1" applyFill="1" applyBorder="1" applyAlignment="1" applyProtection="1">
      <alignment horizontal="right"/>
      <protection/>
    </xf>
    <xf numFmtId="0" fontId="10" fillId="35" borderId="11" xfId="0" applyFont="1" applyFill="1" applyBorder="1" applyAlignment="1" applyProtection="1">
      <alignment/>
      <protection/>
    </xf>
    <xf numFmtId="0" fontId="10"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vertical="center"/>
      <protection/>
    </xf>
    <xf numFmtId="0" fontId="10" fillId="33" borderId="21" xfId="0" applyFont="1" applyFill="1" applyBorder="1" applyAlignment="1" applyProtection="1">
      <alignment vertical="center"/>
      <protection/>
    </xf>
    <xf numFmtId="0" fontId="10" fillId="33" borderId="17" xfId="0" applyFont="1" applyFill="1" applyBorder="1" applyAlignment="1" applyProtection="1">
      <alignment vertical="center"/>
      <protection/>
    </xf>
    <xf numFmtId="0" fontId="3" fillId="0" borderId="22" xfId="0" applyFont="1" applyBorder="1" applyAlignment="1" applyProtection="1">
      <alignment horizontal="left" vertical="center"/>
      <protection/>
    </xf>
    <xf numFmtId="3" fontId="7" fillId="0" borderId="23" xfId="0" applyNumberFormat="1" applyFont="1" applyBorder="1" applyAlignment="1" applyProtection="1">
      <alignment vertical="center"/>
      <protection/>
    </xf>
    <xf numFmtId="10" fontId="7" fillId="0" borderId="23" xfId="0" applyNumberFormat="1" applyFont="1" applyBorder="1" applyAlignment="1" applyProtection="1">
      <alignment vertical="center"/>
      <protection/>
    </xf>
    <xf numFmtId="3" fontId="7" fillId="0" borderId="24" xfId="0" applyNumberFormat="1" applyFont="1" applyBorder="1" applyAlignment="1" applyProtection="1">
      <alignment vertical="center"/>
      <protection/>
    </xf>
    <xf numFmtId="0" fontId="11" fillId="0" borderId="0" xfId="0" applyFont="1" applyFill="1" applyBorder="1" applyAlignment="1" applyProtection="1">
      <alignment vertical="center"/>
      <protection/>
    </xf>
    <xf numFmtId="0" fontId="3" fillId="36" borderId="25" xfId="0" applyFont="1" applyFill="1" applyBorder="1" applyAlignment="1" applyProtection="1">
      <alignment vertical="center"/>
      <protection/>
    </xf>
    <xf numFmtId="0" fontId="7" fillId="36" borderId="26" xfId="0" applyFont="1" applyFill="1" applyBorder="1" applyAlignment="1" applyProtection="1">
      <alignment vertical="center"/>
      <protection/>
    </xf>
    <xf numFmtId="0" fontId="3" fillId="36" borderId="26" xfId="0" applyFont="1" applyFill="1" applyBorder="1" applyAlignment="1" applyProtection="1">
      <alignment vertical="center"/>
      <protection/>
    </xf>
    <xf numFmtId="10" fontId="17" fillId="36" borderId="26" xfId="0" applyNumberFormat="1" applyFont="1" applyFill="1" applyBorder="1" applyAlignment="1" applyProtection="1">
      <alignment vertical="center"/>
      <protection/>
    </xf>
    <xf numFmtId="3" fontId="17" fillId="36" borderId="27" xfId="0" applyNumberFormat="1" applyFont="1" applyFill="1" applyBorder="1" applyAlignment="1" applyProtection="1">
      <alignment vertical="center"/>
      <protection/>
    </xf>
    <xf numFmtId="0" fontId="10" fillId="0" borderId="28" xfId="0" applyFont="1" applyBorder="1" applyAlignment="1" applyProtection="1">
      <alignment vertical="center" wrapText="1"/>
      <protection/>
    </xf>
    <xf numFmtId="3" fontId="3" fillId="34" borderId="29" xfId="0" applyNumberFormat="1" applyFont="1" applyFill="1" applyBorder="1" applyAlignment="1" applyProtection="1">
      <alignment vertical="center"/>
      <protection locked="0"/>
    </xf>
    <xf numFmtId="3" fontId="3" fillId="0" borderId="29" xfId="0" applyNumberFormat="1" applyFont="1" applyBorder="1" applyAlignment="1" applyProtection="1">
      <alignment vertical="center"/>
      <protection/>
    </xf>
    <xf numFmtId="10" fontId="3" fillId="0" borderId="29" xfId="57" applyNumberFormat="1" applyFont="1" applyBorder="1" applyAlignment="1" applyProtection="1">
      <alignment vertical="center"/>
      <protection/>
    </xf>
    <xf numFmtId="3" fontId="3" fillId="0" borderId="30" xfId="0"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0" fillId="0" borderId="31" xfId="0" applyFont="1" applyBorder="1" applyAlignment="1" applyProtection="1">
      <alignment vertical="center"/>
      <protection/>
    </xf>
    <xf numFmtId="3" fontId="3" fillId="34" borderId="15" xfId="0" applyNumberFormat="1" applyFont="1" applyFill="1" applyBorder="1" applyAlignment="1" applyProtection="1">
      <alignment vertical="center"/>
      <protection locked="0"/>
    </xf>
    <xf numFmtId="3" fontId="3" fillId="0" borderId="15" xfId="0" applyNumberFormat="1" applyFont="1" applyBorder="1" applyAlignment="1" applyProtection="1">
      <alignment vertical="center"/>
      <protection/>
    </xf>
    <xf numFmtId="10" fontId="3" fillId="0" borderId="15" xfId="57" applyNumberFormat="1" applyFont="1" applyBorder="1" applyAlignment="1" applyProtection="1">
      <alignment vertical="center"/>
      <protection/>
    </xf>
    <xf numFmtId="3" fontId="10" fillId="0" borderId="15" xfId="0" applyNumberFormat="1" applyFont="1" applyBorder="1" applyAlignment="1" applyProtection="1">
      <alignment vertical="center"/>
      <protection/>
    </xf>
    <xf numFmtId="10" fontId="10" fillId="0" borderId="15" xfId="57" applyNumberFormat="1" applyFont="1" applyBorder="1" applyAlignment="1" applyProtection="1">
      <alignment vertical="center"/>
      <protection/>
    </xf>
    <xf numFmtId="0" fontId="18" fillId="0" borderId="0" xfId="0" applyFont="1" applyFill="1" applyBorder="1" applyAlignment="1" applyProtection="1">
      <alignment vertical="center"/>
      <protection/>
    </xf>
    <xf numFmtId="3" fontId="3" fillId="34" borderId="32" xfId="0" applyNumberFormat="1" applyFont="1" applyFill="1" applyBorder="1" applyAlignment="1" applyProtection="1">
      <alignment vertical="center"/>
      <protection locked="0"/>
    </xf>
    <xf numFmtId="0" fontId="3" fillId="36" borderId="33" xfId="0" applyFont="1" applyFill="1" applyBorder="1" applyAlignment="1" applyProtection="1">
      <alignment vertical="center"/>
      <protection/>
    </xf>
    <xf numFmtId="3" fontId="7" fillId="36" borderId="34" xfId="0" applyNumberFormat="1" applyFont="1" applyFill="1" applyBorder="1" applyAlignment="1" applyProtection="1">
      <alignment vertical="center"/>
      <protection/>
    </xf>
    <xf numFmtId="10" fontId="7" fillId="36" borderId="34" xfId="57" applyNumberFormat="1" applyFont="1" applyFill="1" applyBorder="1" applyAlignment="1" applyProtection="1">
      <alignment vertical="center"/>
      <protection/>
    </xf>
    <xf numFmtId="3" fontId="7" fillId="36" borderId="35"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center" vertical="center"/>
      <protection/>
    </xf>
    <xf numFmtId="0" fontId="10" fillId="11" borderId="0" xfId="0" applyFont="1" applyFill="1" applyBorder="1" applyAlignment="1" applyProtection="1">
      <alignment horizontal="left" vertical="center"/>
      <protection/>
    </xf>
    <xf numFmtId="0" fontId="16" fillId="33" borderId="16" xfId="0" applyFont="1" applyFill="1" applyBorder="1" applyAlignment="1" applyProtection="1">
      <alignment vertical="center"/>
      <protection/>
    </xf>
    <xf numFmtId="3" fontId="9" fillId="33" borderId="21" xfId="0" applyNumberFormat="1" applyFont="1" applyFill="1" applyBorder="1" applyAlignment="1" applyProtection="1">
      <alignment/>
      <protection/>
    </xf>
    <xf numFmtId="10" fontId="9" fillId="33" borderId="21" xfId="57" applyNumberFormat="1" applyFont="1" applyFill="1" applyBorder="1" applyAlignment="1" applyProtection="1">
      <alignment/>
      <protection/>
    </xf>
    <xf numFmtId="0" fontId="19" fillId="0" borderId="13" xfId="0" applyFont="1" applyBorder="1" applyAlignment="1" applyProtection="1">
      <alignment horizontal="left" vertical="center"/>
      <protection/>
    </xf>
    <xf numFmtId="0" fontId="19" fillId="0" borderId="0" xfId="0" applyFont="1" applyBorder="1" applyAlignment="1" applyProtection="1">
      <alignment horizontal="left" vertical="center" wrapText="1"/>
      <protection/>
    </xf>
    <xf numFmtId="0" fontId="19" fillId="0" borderId="14" xfId="0" applyFont="1" applyBorder="1" applyAlignment="1" applyProtection="1">
      <alignment horizontal="left" vertical="center" wrapText="1"/>
      <protection/>
    </xf>
    <xf numFmtId="0" fontId="19" fillId="0" borderId="13" xfId="0" applyFont="1" applyBorder="1" applyAlignment="1" applyProtection="1">
      <alignment vertical="center"/>
      <protection/>
    </xf>
    <xf numFmtId="0" fontId="19" fillId="0" borderId="0" xfId="0" applyFont="1" applyBorder="1" applyAlignment="1" applyProtection="1">
      <alignment vertical="center" wrapText="1"/>
      <protection/>
    </xf>
    <xf numFmtId="0" fontId="19" fillId="0" borderId="0" xfId="0" applyFont="1" applyBorder="1" applyAlignment="1" applyProtection="1">
      <alignment vertical="center"/>
      <protection/>
    </xf>
    <xf numFmtId="0" fontId="19" fillId="0" borderId="36" xfId="0" applyFont="1" applyBorder="1" applyAlignment="1" applyProtection="1">
      <alignment horizontal="left" vertical="center"/>
      <protection/>
    </xf>
    <xf numFmtId="0" fontId="19" fillId="0" borderId="37" xfId="0" applyFont="1" applyBorder="1" applyAlignment="1" applyProtection="1">
      <alignment vertical="center" wrapText="1"/>
      <protection/>
    </xf>
    <xf numFmtId="0" fontId="19" fillId="0" borderId="36" xfId="0" applyFont="1" applyBorder="1" applyAlignment="1" applyProtection="1">
      <alignment vertical="center"/>
      <protection/>
    </xf>
    <xf numFmtId="0" fontId="19" fillId="0" borderId="37" xfId="0" applyFont="1" applyBorder="1" applyAlignment="1" applyProtection="1">
      <alignment vertical="center"/>
      <protection/>
    </xf>
    <xf numFmtId="0" fontId="20" fillId="33" borderId="38" xfId="0" applyFont="1" applyFill="1" applyBorder="1" applyAlignment="1" applyProtection="1">
      <alignment/>
      <protection/>
    </xf>
    <xf numFmtId="0" fontId="20" fillId="33" borderId="18" xfId="0" applyFont="1" applyFill="1" applyBorder="1" applyAlignment="1" applyProtection="1">
      <alignment vertical="center"/>
      <protection/>
    </xf>
    <xf numFmtId="0" fontId="21" fillId="33" borderId="18" xfId="0" applyFont="1" applyFill="1" applyBorder="1" applyAlignment="1" applyProtection="1">
      <alignment/>
      <protection/>
    </xf>
    <xf numFmtId="0" fontId="20" fillId="33" borderId="18" xfId="0" applyFont="1" applyFill="1" applyBorder="1" applyAlignment="1" applyProtection="1">
      <alignment horizontal="center"/>
      <protection/>
    </xf>
    <xf numFmtId="0" fontId="61" fillId="33" borderId="18" xfId="0" applyFont="1" applyFill="1" applyBorder="1" applyAlignment="1" applyProtection="1">
      <alignment horizontal="center"/>
      <protection/>
    </xf>
    <xf numFmtId="0" fontId="20" fillId="33" borderId="18" xfId="0" applyFont="1" applyFill="1" applyBorder="1" applyAlignment="1" applyProtection="1">
      <alignment horizontal="right"/>
      <protection/>
    </xf>
    <xf numFmtId="0" fontId="20" fillId="33" borderId="18" xfId="0" applyFont="1" applyFill="1" applyBorder="1" applyAlignment="1" applyProtection="1">
      <alignment/>
      <protection/>
    </xf>
    <xf numFmtId="0" fontId="20" fillId="33" borderId="39" xfId="0" applyFont="1" applyFill="1" applyBorder="1" applyAlignment="1" applyProtection="1">
      <alignment/>
      <protection/>
    </xf>
    <xf numFmtId="0" fontId="20" fillId="0" borderId="0" xfId="0" applyFont="1" applyAlignment="1" applyProtection="1">
      <alignment/>
      <protection/>
    </xf>
    <xf numFmtId="0" fontId="10" fillId="0" borderId="19" xfId="0" applyFont="1" applyFill="1" applyBorder="1" applyAlignment="1" applyProtection="1">
      <alignment/>
      <protection/>
    </xf>
    <xf numFmtId="0" fontId="0" fillId="0" borderId="19" xfId="0" applyFill="1" applyBorder="1" applyAlignment="1" applyProtection="1">
      <alignment/>
      <protection/>
    </xf>
    <xf numFmtId="0" fontId="13" fillId="0" borderId="19" xfId="0" applyFont="1" applyFill="1" applyBorder="1" applyAlignment="1" applyProtection="1">
      <alignment vertical="center"/>
      <protection/>
    </xf>
    <xf numFmtId="0" fontId="10" fillId="0" borderId="19" xfId="0" applyFont="1" applyFill="1" applyBorder="1" applyAlignment="1" applyProtection="1">
      <alignment vertical="center"/>
      <protection/>
    </xf>
    <xf numFmtId="10" fontId="10" fillId="33" borderId="21" xfId="57" applyNumberFormat="1" applyFont="1" applyFill="1" applyBorder="1" applyAlignment="1" applyProtection="1">
      <alignment/>
      <protection/>
    </xf>
    <xf numFmtId="0" fontId="10" fillId="35" borderId="0" xfId="0" applyFont="1" applyFill="1" applyBorder="1" applyAlignment="1" applyProtection="1">
      <alignment/>
      <protection/>
    </xf>
    <xf numFmtId="3" fontId="8" fillId="35" borderId="0" xfId="0" applyNumberFormat="1" applyFont="1" applyFill="1" applyBorder="1" applyAlignment="1" applyProtection="1">
      <alignment horizontal="center"/>
      <protection/>
    </xf>
    <xf numFmtId="0" fontId="10" fillId="35" borderId="0" xfId="0" applyFont="1" applyFill="1" applyBorder="1" applyAlignment="1" applyProtection="1">
      <alignment horizontal="center"/>
      <protection/>
    </xf>
    <xf numFmtId="0" fontId="16" fillId="35" borderId="0" xfId="0" applyFont="1" applyFill="1" applyBorder="1" applyAlignment="1" applyProtection="1">
      <alignment horizontal="center"/>
      <protection/>
    </xf>
    <xf numFmtId="3" fontId="16" fillId="35" borderId="0" xfId="0" applyNumberFormat="1" applyFont="1" applyFill="1" applyBorder="1" applyAlignment="1" applyProtection="1">
      <alignment horizontal="center"/>
      <protection/>
    </xf>
    <xf numFmtId="0" fontId="14" fillId="35" borderId="0" xfId="0" applyFont="1" applyFill="1" applyBorder="1" applyAlignment="1" applyProtection="1">
      <alignment horizontal="center"/>
      <protection/>
    </xf>
    <xf numFmtId="0" fontId="10" fillId="35" borderId="0" xfId="0" applyFont="1" applyFill="1" applyBorder="1" applyAlignment="1" applyProtection="1">
      <alignment/>
      <protection/>
    </xf>
    <xf numFmtId="0" fontId="15" fillId="35" borderId="18" xfId="0" applyFont="1" applyFill="1" applyBorder="1" applyAlignment="1" applyProtection="1">
      <alignment horizontal="center" vertical="center" wrapText="1"/>
      <protection/>
    </xf>
    <xf numFmtId="0" fontId="10" fillId="35" borderId="12" xfId="0" applyFont="1" applyFill="1" applyBorder="1" applyAlignment="1" applyProtection="1">
      <alignment/>
      <protection/>
    </xf>
    <xf numFmtId="0" fontId="10" fillId="35" borderId="39" xfId="0" applyFont="1" applyFill="1" applyBorder="1" applyAlignment="1" applyProtection="1">
      <alignment horizontal="center" vertical="center" wrapText="1"/>
      <protection/>
    </xf>
    <xf numFmtId="3" fontId="10" fillId="35" borderId="19" xfId="0" applyNumberFormat="1" applyFont="1" applyFill="1" applyBorder="1" applyAlignment="1" applyProtection="1">
      <alignment/>
      <protection/>
    </xf>
    <xf numFmtId="0" fontId="10" fillId="0" borderId="22" xfId="0" applyFont="1" applyFill="1" applyBorder="1" applyAlignment="1" applyProtection="1">
      <alignment/>
      <protection/>
    </xf>
    <xf numFmtId="0" fontId="0" fillId="0" borderId="22" xfId="0" applyFill="1" applyBorder="1" applyAlignment="1" applyProtection="1">
      <alignment/>
      <protection/>
    </xf>
    <xf numFmtId="0" fontId="0" fillId="0" borderId="22" xfId="0" applyFill="1" applyBorder="1" applyAlignment="1" applyProtection="1">
      <alignment vertical="center"/>
      <protection/>
    </xf>
    <xf numFmtId="0" fontId="0" fillId="0" borderId="22" xfId="0" applyFill="1" applyBorder="1" applyAlignment="1" applyProtection="1">
      <alignment horizontal="center" vertical="center" wrapText="1"/>
      <protection/>
    </xf>
    <xf numFmtId="3" fontId="0" fillId="0" borderId="22" xfId="0" applyNumberFormat="1" applyFill="1" applyBorder="1" applyAlignment="1" applyProtection="1">
      <alignment/>
      <protection/>
    </xf>
    <xf numFmtId="0" fontId="62" fillId="34" borderId="15"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horizontal="right" vertical="center"/>
      <protection/>
    </xf>
    <xf numFmtId="0" fontId="3" fillId="33" borderId="40" xfId="0" applyFont="1" applyFill="1" applyBorder="1" applyAlignment="1" applyProtection="1">
      <alignment horizontal="center" vertical="center" wrapText="1"/>
      <protection/>
    </xf>
    <xf numFmtId="0" fontId="3" fillId="33" borderId="41" xfId="0" applyFont="1" applyFill="1" applyBorder="1" applyAlignment="1" applyProtection="1">
      <alignment horizontal="center" vertical="center" wrapText="1"/>
      <protection/>
    </xf>
    <xf numFmtId="9" fontId="63" fillId="35" borderId="0" xfId="0" applyNumberFormat="1" applyFont="1" applyFill="1" applyBorder="1" applyAlignment="1" applyProtection="1">
      <alignment horizontal="right" vertical="center"/>
      <protection/>
    </xf>
    <xf numFmtId="0" fontId="16" fillId="35" borderId="0" xfId="0" applyFont="1" applyFill="1" applyBorder="1" applyAlignment="1" applyProtection="1">
      <alignment horizontal="right" wrapText="1"/>
      <protection/>
    </xf>
    <xf numFmtId="3" fontId="16" fillId="35" borderId="0" xfId="0" applyNumberFormat="1" applyFont="1" applyFill="1" applyBorder="1" applyAlignment="1" applyProtection="1">
      <alignment horizontal="right"/>
      <protection/>
    </xf>
    <xf numFmtId="10" fontId="59" fillId="35" borderId="0" xfId="57" applyNumberFormat="1" applyFont="1" applyFill="1" applyBorder="1" applyAlignment="1" applyProtection="1">
      <alignment horizontal="right"/>
      <protection/>
    </xf>
    <xf numFmtId="3" fontId="59" fillId="35" borderId="38" xfId="0" applyNumberFormat="1" applyFont="1" applyFill="1" applyBorder="1" applyAlignment="1" applyProtection="1">
      <alignment horizontal="center" wrapText="1"/>
      <protection/>
    </xf>
    <xf numFmtId="10" fontId="59" fillId="35" borderId="22" xfId="0" applyNumberFormat="1" applyFont="1" applyFill="1" applyBorder="1" applyAlignment="1" applyProtection="1">
      <alignment horizontal="center"/>
      <protection/>
    </xf>
    <xf numFmtId="3" fontId="59" fillId="35" borderId="22" xfId="0" applyNumberFormat="1" applyFont="1" applyFill="1" applyBorder="1" applyAlignment="1" applyProtection="1">
      <alignment horizontal="center"/>
      <protection/>
    </xf>
    <xf numFmtId="10" fontId="59" fillId="35" borderId="22" xfId="57" applyNumberFormat="1" applyFont="1" applyFill="1" applyBorder="1" applyAlignment="1" applyProtection="1">
      <alignment horizontal="center"/>
      <protection/>
    </xf>
    <xf numFmtId="0" fontId="59" fillId="35" borderId="22" xfId="0" applyFont="1" applyFill="1" applyBorder="1" applyAlignment="1" applyProtection="1">
      <alignment horizontal="center"/>
      <protection/>
    </xf>
    <xf numFmtId="3" fontId="59" fillId="35" borderId="22" xfId="0" applyNumberFormat="1" applyFont="1" applyFill="1" applyBorder="1" applyAlignment="1" applyProtection="1">
      <alignment horizontal="center" vertical="center"/>
      <protection/>
    </xf>
    <xf numFmtId="10" fontId="59" fillId="35" borderId="22" xfId="57" applyNumberFormat="1" applyFont="1" applyFill="1" applyBorder="1" applyAlignment="1" applyProtection="1">
      <alignment horizontal="center" vertical="center"/>
      <protection/>
    </xf>
    <xf numFmtId="10" fontId="59" fillId="35" borderId="10" xfId="57" applyNumberFormat="1" applyFont="1" applyFill="1" applyBorder="1" applyAlignment="1" applyProtection="1">
      <alignment horizontal="center" wrapText="1"/>
      <protection/>
    </xf>
    <xf numFmtId="3" fontId="3" fillId="0" borderId="42" xfId="57" applyNumberFormat="1" applyFont="1" applyBorder="1" applyAlignment="1" applyProtection="1">
      <alignment vertical="center"/>
      <protection/>
    </xf>
    <xf numFmtId="3" fontId="10" fillId="0" borderId="42" xfId="57" applyNumberFormat="1" applyFont="1" applyBorder="1" applyAlignment="1" applyProtection="1">
      <alignment vertical="center"/>
      <protection/>
    </xf>
    <xf numFmtId="0" fontId="6" fillId="0" borderId="0" xfId="0" applyFont="1" applyAlignment="1" applyProtection="1">
      <alignment wrapText="1"/>
      <protection/>
    </xf>
    <xf numFmtId="0" fontId="2" fillId="0" borderId="0" xfId="0" applyFont="1" applyAlignment="1" applyProtection="1">
      <alignment wrapText="1"/>
      <protection/>
    </xf>
    <xf numFmtId="0" fontId="10" fillId="0" borderId="43" xfId="0" applyFont="1" applyBorder="1" applyAlignment="1" applyProtection="1">
      <alignment horizontal="center" vertical="center" wrapText="1"/>
      <protection/>
    </xf>
    <xf numFmtId="0" fontId="0" fillId="0" borderId="0" xfId="0" applyFont="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rgb="FF169634"/>
      </font>
    </dxf>
    <dxf>
      <font>
        <color rgb="FF169634"/>
      </font>
    </dxf>
    <dxf>
      <font>
        <color rgb="FF169634"/>
      </font>
    </dxf>
    <dxf>
      <font>
        <color rgb="FF169634"/>
      </font>
    </dxf>
    <dxf>
      <font>
        <color rgb="FF169634"/>
      </font>
    </dxf>
    <dxf>
      <font>
        <strike val="0"/>
        <color rgb="FF169634"/>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11</xdr:row>
      <xdr:rowOff>114300</xdr:rowOff>
    </xdr:from>
    <xdr:to>
      <xdr:col>8</xdr:col>
      <xdr:colOff>209550</xdr:colOff>
      <xdr:row>35</xdr:row>
      <xdr:rowOff>142875</xdr:rowOff>
    </xdr:to>
    <xdr:sp>
      <xdr:nvSpPr>
        <xdr:cNvPr id="1" name="Line 12"/>
        <xdr:cNvSpPr>
          <a:spLocks/>
        </xdr:cNvSpPr>
      </xdr:nvSpPr>
      <xdr:spPr>
        <a:xfrm>
          <a:off x="10306050" y="4410075"/>
          <a:ext cx="19050" cy="5972175"/>
        </a:xfrm>
        <a:prstGeom prst="line">
          <a:avLst/>
        </a:prstGeom>
        <a:noFill/>
        <a:ln w="76200" cmpd="sng">
          <a:solidFill>
            <a:srgbClr val="44C8F5"/>
          </a:solidFill>
          <a:headEnd type="oval"/>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12</xdr:row>
      <xdr:rowOff>152400</xdr:rowOff>
    </xdr:from>
    <xdr:to>
      <xdr:col>8</xdr:col>
      <xdr:colOff>381000</xdr:colOff>
      <xdr:row>12</xdr:row>
      <xdr:rowOff>152400</xdr:rowOff>
    </xdr:to>
    <xdr:sp>
      <xdr:nvSpPr>
        <xdr:cNvPr id="2" name="Line 23"/>
        <xdr:cNvSpPr>
          <a:spLocks/>
        </xdr:cNvSpPr>
      </xdr:nvSpPr>
      <xdr:spPr>
        <a:xfrm>
          <a:off x="10325100" y="4695825"/>
          <a:ext cx="171450" cy="0"/>
        </a:xfrm>
        <a:prstGeom prst="line">
          <a:avLst/>
        </a:prstGeom>
        <a:noFill/>
        <a:ln w="38100" cmpd="sng">
          <a:solidFill>
            <a:srgbClr val="44C8F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17</xdr:row>
      <xdr:rowOff>133350</xdr:rowOff>
    </xdr:from>
    <xdr:to>
      <xdr:col>8</xdr:col>
      <xdr:colOff>400050</xdr:colOff>
      <xdr:row>17</xdr:row>
      <xdr:rowOff>133350</xdr:rowOff>
    </xdr:to>
    <xdr:sp>
      <xdr:nvSpPr>
        <xdr:cNvPr id="3" name="Line 24"/>
        <xdr:cNvSpPr>
          <a:spLocks/>
        </xdr:cNvSpPr>
      </xdr:nvSpPr>
      <xdr:spPr>
        <a:xfrm>
          <a:off x="10334625" y="5915025"/>
          <a:ext cx="180975" cy="0"/>
        </a:xfrm>
        <a:prstGeom prst="line">
          <a:avLst/>
        </a:prstGeom>
        <a:noFill/>
        <a:ln w="38100" cmpd="sng">
          <a:solidFill>
            <a:srgbClr val="44C8F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23</xdr:row>
      <xdr:rowOff>123825</xdr:rowOff>
    </xdr:from>
    <xdr:to>
      <xdr:col>8</xdr:col>
      <xdr:colOff>409575</xdr:colOff>
      <xdr:row>23</xdr:row>
      <xdr:rowOff>123825</xdr:rowOff>
    </xdr:to>
    <xdr:sp>
      <xdr:nvSpPr>
        <xdr:cNvPr id="4" name="Line 25"/>
        <xdr:cNvSpPr>
          <a:spLocks/>
        </xdr:cNvSpPr>
      </xdr:nvSpPr>
      <xdr:spPr>
        <a:xfrm>
          <a:off x="10344150" y="7391400"/>
          <a:ext cx="180975" cy="0"/>
        </a:xfrm>
        <a:prstGeom prst="line">
          <a:avLst/>
        </a:prstGeom>
        <a:noFill/>
        <a:ln w="38100" cmpd="sng">
          <a:solidFill>
            <a:srgbClr val="44C8F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33</xdr:row>
      <xdr:rowOff>123825</xdr:rowOff>
    </xdr:from>
    <xdr:to>
      <xdr:col>8</xdr:col>
      <xdr:colOff>419100</xdr:colOff>
      <xdr:row>33</xdr:row>
      <xdr:rowOff>123825</xdr:rowOff>
    </xdr:to>
    <xdr:sp>
      <xdr:nvSpPr>
        <xdr:cNvPr id="5" name="Line 26"/>
        <xdr:cNvSpPr>
          <a:spLocks/>
        </xdr:cNvSpPr>
      </xdr:nvSpPr>
      <xdr:spPr>
        <a:xfrm>
          <a:off x="10363200" y="9867900"/>
          <a:ext cx="171450" cy="0"/>
        </a:xfrm>
        <a:prstGeom prst="line">
          <a:avLst/>
        </a:prstGeom>
        <a:noFill/>
        <a:ln w="38100" cmpd="sng">
          <a:solidFill>
            <a:srgbClr val="44C8F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28</xdr:row>
      <xdr:rowOff>123825</xdr:rowOff>
    </xdr:from>
    <xdr:to>
      <xdr:col>8</xdr:col>
      <xdr:colOff>409575</xdr:colOff>
      <xdr:row>28</xdr:row>
      <xdr:rowOff>123825</xdr:rowOff>
    </xdr:to>
    <xdr:sp>
      <xdr:nvSpPr>
        <xdr:cNvPr id="6" name="Line 27"/>
        <xdr:cNvSpPr>
          <a:spLocks/>
        </xdr:cNvSpPr>
      </xdr:nvSpPr>
      <xdr:spPr>
        <a:xfrm>
          <a:off x="10353675" y="8629650"/>
          <a:ext cx="171450" cy="0"/>
        </a:xfrm>
        <a:prstGeom prst="line">
          <a:avLst/>
        </a:prstGeom>
        <a:noFill/>
        <a:ln w="38100" cmpd="sng">
          <a:solidFill>
            <a:srgbClr val="44C8F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3"/>
  <sheetViews>
    <sheetView showGridLines="0" tabSelected="1" zoomScale="75" zoomScaleNormal="75" zoomScaleSheetLayoutView="100" zoomScalePageLayoutView="0" workbookViewId="0" topLeftCell="A3">
      <selection activeCell="E6" sqref="E6"/>
    </sheetView>
  </sheetViews>
  <sheetFormatPr defaultColWidth="9.140625" defaultRowHeight="12.75"/>
  <cols>
    <col min="1" max="1" width="2.7109375" style="1" customWidth="1"/>
    <col min="2" max="2" width="25.00390625" style="1" customWidth="1"/>
    <col min="3" max="3" width="18.7109375" style="1" customWidth="1"/>
    <col min="4" max="4" width="19.7109375" style="1" customWidth="1"/>
    <col min="5" max="5" width="16.140625" style="1" customWidth="1"/>
    <col min="6" max="6" width="16.8515625" style="1" customWidth="1"/>
    <col min="7" max="7" width="36.421875" style="1" customWidth="1"/>
    <col min="8" max="8" width="16.140625" style="26" customWidth="1"/>
    <col min="9" max="9" width="18.28125" style="29" customWidth="1"/>
    <col min="10" max="10" width="27.00390625" style="1" customWidth="1"/>
    <col min="11" max="11" width="2.57421875" style="1" customWidth="1"/>
    <col min="12" max="16384" width="9.140625" style="1" customWidth="1"/>
  </cols>
  <sheetData>
    <row r="1" spans="1:11" s="119" customFormat="1" ht="28.5" customHeight="1">
      <c r="A1" s="111"/>
      <c r="B1" s="112" t="s">
        <v>21</v>
      </c>
      <c r="C1" s="113"/>
      <c r="D1" s="113"/>
      <c r="E1" s="113"/>
      <c r="F1" s="114"/>
      <c r="G1" s="114"/>
      <c r="H1" s="115"/>
      <c r="I1" s="116"/>
      <c r="J1" s="117"/>
      <c r="K1" s="118"/>
    </row>
    <row r="2" spans="1:11" s="5" customFormat="1" ht="57" customHeight="1" thickBot="1">
      <c r="A2" s="136"/>
      <c r="B2" s="162" t="s">
        <v>32</v>
      </c>
      <c r="C2" s="162"/>
      <c r="D2" s="162"/>
      <c r="E2" s="162"/>
      <c r="F2" s="162"/>
      <c r="G2" s="162"/>
      <c r="H2" s="162"/>
      <c r="I2" s="162"/>
      <c r="J2" s="162"/>
      <c r="K2" s="120"/>
    </row>
    <row r="3" spans="1:11" ht="15" customHeight="1" thickTop="1">
      <c r="A3" s="137"/>
      <c r="C3" s="3"/>
      <c r="F3" s="17"/>
      <c r="G3" s="17"/>
      <c r="H3" s="23"/>
      <c r="I3" s="27"/>
      <c r="J3" s="3"/>
      <c r="K3" s="121"/>
    </row>
    <row r="4" spans="1:12" s="33" customFormat="1" ht="24.75" customHeight="1">
      <c r="A4" s="138"/>
      <c r="B4" s="96"/>
      <c r="E4" s="141" t="s">
        <v>44</v>
      </c>
      <c r="F4" s="41" t="s">
        <v>45</v>
      </c>
      <c r="J4" s="48"/>
      <c r="K4" s="122"/>
      <c r="L4" s="49"/>
    </row>
    <row r="5" spans="1:11" s="33" customFormat="1" ht="34.5" customHeight="1">
      <c r="A5" s="138"/>
      <c r="C5" s="34" t="s">
        <v>33</v>
      </c>
      <c r="D5" s="35"/>
      <c r="E5" s="36">
        <v>1</v>
      </c>
      <c r="F5" s="30" t="s">
        <v>46</v>
      </c>
      <c r="G5" s="31"/>
      <c r="H5" s="37"/>
      <c r="I5" s="38"/>
      <c r="J5" s="31"/>
      <c r="K5" s="123"/>
    </row>
    <row r="6" spans="1:11" s="33" customFormat="1" ht="34.5" customHeight="1">
      <c r="A6" s="138"/>
      <c r="C6" s="39" t="s">
        <v>34</v>
      </c>
      <c r="D6" s="40"/>
      <c r="E6" s="36">
        <v>1</v>
      </c>
      <c r="F6" s="41" t="s">
        <v>47</v>
      </c>
      <c r="G6" s="42"/>
      <c r="H6" s="37"/>
      <c r="I6" s="38"/>
      <c r="J6" s="31"/>
      <c r="K6" s="123"/>
    </row>
    <row r="7" spans="1:11" s="33" customFormat="1" ht="24.75" customHeight="1">
      <c r="A7" s="138"/>
      <c r="C7" s="43" t="s">
        <v>9</v>
      </c>
      <c r="D7" s="44"/>
      <c r="E7" s="41"/>
      <c r="F7" s="45"/>
      <c r="G7" s="31"/>
      <c r="H7" s="46"/>
      <c r="I7" s="38"/>
      <c r="J7" s="31"/>
      <c r="K7" s="123"/>
    </row>
    <row r="8" spans="1:11" s="33" customFormat="1" ht="24.75" customHeight="1">
      <c r="A8" s="138"/>
      <c r="C8" s="39" t="s">
        <v>36</v>
      </c>
      <c r="D8" s="40"/>
      <c r="E8" s="47">
        <f>ROUND((E6*0.05),0)</f>
        <v>0</v>
      </c>
      <c r="F8" s="31"/>
      <c r="G8" s="31"/>
      <c r="H8" s="37"/>
      <c r="I8" s="38"/>
      <c r="J8" s="31"/>
      <c r="K8" s="123"/>
    </row>
    <row r="9" spans="1:11" s="33" customFormat="1" ht="24.75" customHeight="1">
      <c r="A9" s="138"/>
      <c r="C9" s="39" t="s">
        <v>37</v>
      </c>
      <c r="D9" s="40"/>
      <c r="E9" s="47">
        <f>ROUND((E6*0.03),0)</f>
        <v>0</v>
      </c>
      <c r="F9" s="31"/>
      <c r="G9" s="31"/>
      <c r="H9" s="37"/>
      <c r="I9" s="38"/>
      <c r="J9" s="31"/>
      <c r="K9" s="123"/>
    </row>
    <row r="10" spans="1:11" ht="9.75" customHeight="1" thickBot="1">
      <c r="A10" s="137"/>
      <c r="B10" s="7"/>
      <c r="C10" s="6"/>
      <c r="D10" s="10"/>
      <c r="E10" s="10"/>
      <c r="F10" s="10"/>
      <c r="G10" s="10"/>
      <c r="H10" s="24"/>
      <c r="I10" s="27"/>
      <c r="J10" s="8"/>
      <c r="K10" s="120"/>
    </row>
    <row r="11" spans="1:11" s="16" customFormat="1" ht="60" customHeight="1" thickBot="1">
      <c r="A11" s="139"/>
      <c r="B11" s="64"/>
      <c r="C11" s="144" t="s">
        <v>38</v>
      </c>
      <c r="D11" s="144" t="s">
        <v>39</v>
      </c>
      <c r="E11" s="144" t="s">
        <v>23</v>
      </c>
      <c r="F11" s="145" t="s">
        <v>40</v>
      </c>
      <c r="G11" s="15" t="s">
        <v>10</v>
      </c>
      <c r="H11" s="150">
        <f>IF(D24&lt;-E8,D24,"")</f>
      </c>
      <c r="I11" s="58"/>
      <c r="J11" s="132"/>
      <c r="K11" s="134"/>
    </row>
    <row r="12" spans="1:11" ht="19.5" customHeight="1" thickBot="1">
      <c r="A12" s="137"/>
      <c r="B12" s="68" t="s">
        <v>20</v>
      </c>
      <c r="C12" s="32"/>
      <c r="D12" s="69">
        <f>E5</f>
        <v>1</v>
      </c>
      <c r="E12" s="70">
        <f>E5/E6</f>
        <v>1</v>
      </c>
      <c r="F12" s="71">
        <f>IF(ABS(D12)&lt;E8,0,ABS(D12)-E8)</f>
        <v>1</v>
      </c>
      <c r="G12" s="72"/>
      <c r="H12" s="151">
        <f>IF(ISNUMBER(H11),E24,"")</f>
      </c>
      <c r="I12" s="59"/>
      <c r="J12" s="125"/>
      <c r="K12" s="60"/>
    </row>
    <row r="13" spans="1:12" ht="19.5" customHeight="1" thickBot="1">
      <c r="A13" s="137"/>
      <c r="B13" s="73" t="s">
        <v>35</v>
      </c>
      <c r="C13" s="74"/>
      <c r="D13" s="75"/>
      <c r="E13" s="76"/>
      <c r="F13" s="77"/>
      <c r="G13" s="72"/>
      <c r="H13" s="152">
        <f>IF(D24=-E8,D24,"")</f>
      </c>
      <c r="I13" s="146">
        <v>-0.05</v>
      </c>
      <c r="J13" s="126">
        <f>-E8</f>
        <v>0</v>
      </c>
      <c r="K13" s="60"/>
      <c r="L13" s="3"/>
    </row>
    <row r="14" spans="1:12" ht="19.5" customHeight="1">
      <c r="A14" s="137"/>
      <c r="B14" s="78" t="s">
        <v>11</v>
      </c>
      <c r="C14" s="79"/>
      <c r="D14" s="80">
        <f>IF(ISNUMBER(C14),D12+C14,"")</f>
      </c>
      <c r="E14" s="81">
        <f aca="true" t="shared" si="0" ref="E14:E23">IF(ISNUMBER(D14),D14/$E$6,"")</f>
      </c>
      <c r="F14" s="82">
        <f aca="true" t="shared" si="1" ref="F14:F23">IF(ISNUMBER(D14),IF(ABS(D14)&lt;$E$8,0,ABS(D14)-$E$8),"")</f>
      </c>
      <c r="G14" s="83">
        <f>IF(OR(NOT(ISNUMBER(E12)),NOT(ISNUMBER(E14))),"",IF(AND(E12&lt;-0.03,AND(E14&gt;=E12,E14&lt;=0.03)),"Trade is OK",IF(AND(AND(E12&gt;=-3%,E12&lt;=3%),AND(E14&gt;=-3%,E14&lt;=3%)),"Trade is OK",IF(AND(E12&gt;3%,AND(E14&gt;=-3%,E14&lt;=E12)),"Trade is OK","Cannot Trade/Check Criteria"))))</f>
      </c>
      <c r="H14" s="152">
        <f>IF(ISNUMBER(H13),E24,"")</f>
      </c>
      <c r="I14" s="59"/>
      <c r="J14" s="127"/>
      <c r="K14" s="60"/>
      <c r="L14" s="3"/>
    </row>
    <row r="15" spans="1:12" ht="19.5" customHeight="1">
      <c r="A15" s="137"/>
      <c r="B15" s="84" t="s">
        <v>0</v>
      </c>
      <c r="C15" s="85"/>
      <c r="D15" s="86">
        <f>IF(ISNUMBER(C15),D14+C15,"")</f>
      </c>
      <c r="E15" s="87">
        <f t="shared" si="0"/>
      </c>
      <c r="F15" s="158">
        <f t="shared" si="1"/>
      </c>
      <c r="G15" s="83">
        <f aca="true" t="shared" si="2" ref="G15:G23">IF(OR(NOT(ISNUMBER(E14)),NOT(ISNUMBER(E15))),"",IF(AND(E14&lt;-0.03,AND(E15&gt;=E14,E15&lt;=0.03)),"Trade is OK",IF(AND(AND(E14&gt;=-3%,E14&lt;=3%),AND(E15&gt;=-3%,E15&lt;=3%)),"Trade is OK",IF(AND(E14&gt;3%,AND(E15&gt;=-3%,E15&lt;=E14)),"Trade is OK","Cannot Trade/Check Criteria"))))</f>
      </c>
      <c r="H15" s="152">
        <f>IF(D24&gt;-E8,IF(D24&lt;-E9,D24,""),"")</f>
      </c>
      <c r="I15" s="59"/>
      <c r="J15" s="128"/>
      <c r="K15" s="60"/>
      <c r="L15" s="3"/>
    </row>
    <row r="16" spans="1:12" ht="19.5" customHeight="1">
      <c r="A16" s="137"/>
      <c r="B16" s="84" t="s">
        <v>1</v>
      </c>
      <c r="C16" s="85"/>
      <c r="D16" s="86">
        <f aca="true" t="shared" si="3" ref="D16:D23">IF(ISNUMBER(C16),D15+C16,"")</f>
      </c>
      <c r="E16" s="87">
        <f t="shared" si="0"/>
      </c>
      <c r="F16" s="158">
        <f t="shared" si="1"/>
      </c>
      <c r="G16" s="83">
        <f t="shared" si="2"/>
      </c>
      <c r="H16" s="153">
        <f>IF(ISNUMBER(H15),E24,"")</f>
      </c>
      <c r="I16" s="59"/>
      <c r="J16" s="127"/>
      <c r="K16" s="60"/>
      <c r="L16" s="3"/>
    </row>
    <row r="17" spans="1:12" ht="19.5" customHeight="1">
      <c r="A17" s="137"/>
      <c r="B17" s="84" t="s">
        <v>2</v>
      </c>
      <c r="C17" s="85"/>
      <c r="D17" s="86">
        <f t="shared" si="3"/>
      </c>
      <c r="E17" s="87">
        <f t="shared" si="0"/>
      </c>
      <c r="F17" s="158">
        <f t="shared" si="1"/>
      </c>
      <c r="G17" s="83">
        <f t="shared" si="2"/>
      </c>
      <c r="H17" s="154"/>
      <c r="I17" s="59"/>
      <c r="J17" s="129"/>
      <c r="K17" s="60"/>
      <c r="L17" s="3"/>
    </row>
    <row r="18" spans="1:12" ht="19.5" customHeight="1">
      <c r="A18" s="137"/>
      <c r="B18" s="84" t="s">
        <v>3</v>
      </c>
      <c r="C18" s="85"/>
      <c r="D18" s="86">
        <f t="shared" si="3"/>
      </c>
      <c r="E18" s="87">
        <f t="shared" si="0"/>
      </c>
      <c r="F18" s="158">
        <f t="shared" si="1"/>
      </c>
      <c r="G18" s="83">
        <f t="shared" si="2"/>
      </c>
      <c r="H18" s="152">
        <f>IF(D24=-E9,D24,"")</f>
      </c>
      <c r="I18" s="146">
        <v>-0.03</v>
      </c>
      <c r="J18" s="126">
        <f>-E9</f>
        <v>0</v>
      </c>
      <c r="K18" s="60"/>
      <c r="L18" s="3"/>
    </row>
    <row r="19" spans="1:12" ht="19.5" customHeight="1">
      <c r="A19" s="137"/>
      <c r="B19" s="84" t="s">
        <v>4</v>
      </c>
      <c r="C19" s="85"/>
      <c r="D19" s="86">
        <f t="shared" si="3"/>
      </c>
      <c r="E19" s="87">
        <f t="shared" si="0"/>
      </c>
      <c r="F19" s="158">
        <f t="shared" si="1"/>
      </c>
      <c r="G19" s="83">
        <f t="shared" si="2"/>
      </c>
      <c r="H19" s="152">
        <f>IF(ISNUMBER(H18),$E$24,"")</f>
      </c>
      <c r="I19" s="59"/>
      <c r="J19" s="130"/>
      <c r="K19" s="60"/>
      <c r="L19" s="3"/>
    </row>
    <row r="20" spans="1:12" ht="19.5" customHeight="1">
      <c r="A20" s="137"/>
      <c r="B20" s="84" t="s">
        <v>5</v>
      </c>
      <c r="C20" s="85"/>
      <c r="D20" s="88">
        <f t="shared" si="3"/>
      </c>
      <c r="E20" s="89">
        <f t="shared" si="0"/>
      </c>
      <c r="F20" s="159">
        <f t="shared" si="1"/>
      </c>
      <c r="G20" s="90">
        <f t="shared" si="2"/>
      </c>
      <c r="H20" s="155">
        <f>IF(D24&gt;-E9,IF(D24&lt;0,D24,""),"")</f>
      </c>
      <c r="I20" s="59"/>
      <c r="J20" s="128"/>
      <c r="K20" s="60"/>
      <c r="L20" s="3"/>
    </row>
    <row r="21" spans="1:12" ht="19.5" customHeight="1">
      <c r="A21" s="137"/>
      <c r="B21" s="84" t="s">
        <v>6</v>
      </c>
      <c r="C21" s="85"/>
      <c r="D21" s="88">
        <f t="shared" si="3"/>
      </c>
      <c r="E21" s="89">
        <f t="shared" si="0"/>
      </c>
      <c r="F21" s="159">
        <f t="shared" si="1"/>
      </c>
      <c r="G21" s="90">
        <f t="shared" si="2"/>
      </c>
      <c r="H21" s="156">
        <f>IF(ISNUMBER(H20),$E$24,"")</f>
      </c>
      <c r="I21" s="59"/>
      <c r="J21" s="149">
        <f>IF(ISNUMBER(H21),"Within the +/- 3% Tolerance","")</f>
      </c>
      <c r="K21" s="60"/>
      <c r="L21" s="3"/>
    </row>
    <row r="22" spans="1:12" ht="19.5" customHeight="1">
      <c r="A22" s="137"/>
      <c r="B22" s="84" t="s">
        <v>7</v>
      </c>
      <c r="C22" s="85"/>
      <c r="D22" s="88">
        <f t="shared" si="3"/>
      </c>
      <c r="E22" s="89">
        <f t="shared" si="0"/>
      </c>
      <c r="F22" s="159">
        <f t="shared" si="1"/>
      </c>
      <c r="G22" s="90">
        <f t="shared" si="2"/>
      </c>
      <c r="H22" s="154"/>
      <c r="I22" s="59"/>
      <c r="J22" s="128"/>
      <c r="K22" s="60"/>
      <c r="L22" s="3"/>
    </row>
    <row r="23" spans="1:12" ht="19.5" customHeight="1">
      <c r="A23" s="137"/>
      <c r="B23" s="84" t="s">
        <v>22</v>
      </c>
      <c r="C23" s="91"/>
      <c r="D23" s="88">
        <f t="shared" si="3"/>
      </c>
      <c r="E23" s="89">
        <f t="shared" si="0"/>
      </c>
      <c r="F23" s="159">
        <f t="shared" si="1"/>
      </c>
      <c r="G23" s="90">
        <f t="shared" si="2"/>
      </c>
      <c r="H23" s="154"/>
      <c r="I23" s="59"/>
      <c r="J23" s="128"/>
      <c r="K23" s="60"/>
      <c r="L23" s="3"/>
    </row>
    <row r="24" spans="1:11" ht="19.5" customHeight="1" thickBot="1">
      <c r="A24" s="137"/>
      <c r="B24" s="92" t="s">
        <v>8</v>
      </c>
      <c r="C24" s="93">
        <f>SUM(C14:C23)</f>
        <v>0</v>
      </c>
      <c r="D24" s="93">
        <f>IF(D22="",IF(D21="",IF(D20="",IF(D19="",IF(D18="",IF(D17="",IF(D16="",IF(D15="",D14,D15),D16),D17),D18),D19),D20),D21),D22)</f>
      </c>
      <c r="E24" s="94">
        <f>IF(E22="",IF(E21="",IF(E20="",IF(E19="",IF(E18="",IF(E17="",IF(E16="",IF(E15="",E14,E15),E16),E17),E18),E19),E20),E21),E22)</f>
      </c>
      <c r="F24" s="95"/>
      <c r="G24" s="72" t="s">
        <v>10</v>
      </c>
      <c r="H24" s="152">
        <f>IF(D24=0,D24,"")</f>
      </c>
      <c r="I24" s="146">
        <v>0</v>
      </c>
      <c r="J24" s="128"/>
      <c r="K24" s="60"/>
    </row>
    <row r="25" spans="1:11" ht="19.5" customHeight="1">
      <c r="A25" s="137"/>
      <c r="B25" s="12"/>
      <c r="C25" s="13"/>
      <c r="D25" s="13"/>
      <c r="E25" s="14"/>
      <c r="F25" s="9"/>
      <c r="G25" s="18"/>
      <c r="H25" s="153">
        <f>IF(ISNUMBER(H24),E24,"")</f>
      </c>
      <c r="I25" s="59"/>
      <c r="J25" s="130"/>
      <c r="K25" s="60"/>
    </row>
    <row r="26" spans="1:11" ht="19.5" customHeight="1">
      <c r="A26" s="137"/>
      <c r="B26" s="98" t="s">
        <v>30</v>
      </c>
      <c r="C26" s="99"/>
      <c r="D26" s="99"/>
      <c r="E26" s="100"/>
      <c r="F26" s="99"/>
      <c r="G26" s="124"/>
      <c r="H26" s="152">
        <f>IF(D24&lt;E9,IF(D24&gt;0,D24,""),"")</f>
      </c>
      <c r="I26" s="59"/>
      <c r="J26" s="128"/>
      <c r="K26" s="60"/>
    </row>
    <row r="27" spans="1:11" ht="19.5" customHeight="1">
      <c r="A27" s="137"/>
      <c r="B27" s="50" t="s">
        <v>24</v>
      </c>
      <c r="C27" s="31"/>
      <c r="D27" s="31"/>
      <c r="E27" s="31"/>
      <c r="F27" s="143" t="s">
        <v>31</v>
      </c>
      <c r="G27" s="8"/>
      <c r="H27" s="153">
        <f>IF(ISNUMBER(H26),E24,"")</f>
      </c>
      <c r="I27" s="59"/>
      <c r="J27" s="127"/>
      <c r="K27" s="60"/>
    </row>
    <row r="28" spans="1:11" ht="19.5" customHeight="1">
      <c r="A28" s="137"/>
      <c r="B28" s="57" t="s">
        <v>27</v>
      </c>
      <c r="C28" s="31"/>
      <c r="D28" s="31"/>
      <c r="E28" s="31"/>
      <c r="F28" s="51">
        <f>ABS(F12)</f>
        <v>1</v>
      </c>
      <c r="G28" s="8"/>
      <c r="H28" s="152">
        <f>IF(D24=E9,D24,"")</f>
      </c>
      <c r="I28" s="59"/>
      <c r="J28" s="127"/>
      <c r="K28" s="60"/>
    </row>
    <row r="29" spans="1:11" ht="19.5" customHeight="1">
      <c r="A29" s="137"/>
      <c r="B29" s="52" t="s">
        <v>25</v>
      </c>
      <c r="C29" s="33"/>
      <c r="D29" s="33"/>
      <c r="E29" s="33"/>
      <c r="F29" s="33"/>
      <c r="G29" s="8"/>
      <c r="H29" s="153">
        <f>IF(ISNUMBER(H28),E24,"")</f>
      </c>
      <c r="I29" s="146">
        <v>0.03</v>
      </c>
      <c r="J29" s="126">
        <f>E9</f>
        <v>0</v>
      </c>
      <c r="K29" s="60"/>
    </row>
    <row r="30" spans="1:11" ht="19.5" customHeight="1">
      <c r="A30" s="137"/>
      <c r="B30" s="142" t="s">
        <v>28</v>
      </c>
      <c r="C30" s="53"/>
      <c r="D30" s="53"/>
      <c r="E30" s="53"/>
      <c r="F30" s="54">
        <f>ABS(D12)</f>
        <v>1</v>
      </c>
      <c r="H30" s="154"/>
      <c r="I30" s="59"/>
      <c r="J30" s="127"/>
      <c r="K30" s="60"/>
    </row>
    <row r="31" spans="1:11" ht="19.5" customHeight="1">
      <c r="A31" s="137"/>
      <c r="B31" s="97" t="s">
        <v>26</v>
      </c>
      <c r="C31" s="31"/>
      <c r="D31" s="31"/>
      <c r="E31" s="31"/>
      <c r="F31" s="55"/>
      <c r="G31" s="11"/>
      <c r="H31" s="152">
        <f>IF(D24&gt;E9,IF(D24&lt;E8,D24,""),"")</f>
      </c>
      <c r="I31" s="147"/>
      <c r="J31" s="128"/>
      <c r="K31" s="60"/>
    </row>
    <row r="32" spans="1:11" ht="19.5" customHeight="1">
      <c r="A32" s="137"/>
      <c r="B32" s="163" t="s">
        <v>29</v>
      </c>
      <c r="C32" s="163"/>
      <c r="D32" s="163"/>
      <c r="E32" s="163"/>
      <c r="F32" s="56">
        <f>IF(ABS(D12)&lt;E9,E9+ABS(D12),ABS(D12)+E9)</f>
        <v>1</v>
      </c>
      <c r="G32" s="8"/>
      <c r="H32" s="153">
        <f>IF(ISNUMBER(H31),E24,"")</f>
      </c>
      <c r="I32" s="59"/>
      <c r="J32" s="127"/>
      <c r="K32" s="60"/>
    </row>
    <row r="33" spans="1:11" s="2" customFormat="1" ht="19.5" customHeight="1">
      <c r="A33" s="140"/>
      <c r="B33" s="98" t="s">
        <v>41</v>
      </c>
      <c r="C33" s="65"/>
      <c r="D33" s="65"/>
      <c r="E33" s="65"/>
      <c r="F33" s="65"/>
      <c r="G33" s="65"/>
      <c r="H33" s="152">
        <f>IF(D24=E8,D24,"")</f>
      </c>
      <c r="I33" s="148"/>
      <c r="J33" s="127"/>
      <c r="K33" s="135"/>
    </row>
    <row r="34" spans="1:11" s="2" customFormat="1" ht="19.5" customHeight="1">
      <c r="A34" s="140"/>
      <c r="B34" s="31" t="s">
        <v>19</v>
      </c>
      <c r="C34" s="31"/>
      <c r="D34" s="31"/>
      <c r="E34" s="31"/>
      <c r="F34" s="31"/>
      <c r="G34" s="31"/>
      <c r="H34" s="153">
        <f>IF(ISNUMBER(H33),E24,"")</f>
      </c>
      <c r="I34" s="146">
        <v>0.05</v>
      </c>
      <c r="J34" s="126">
        <f>E8</f>
        <v>0</v>
      </c>
      <c r="K34" s="135"/>
    </row>
    <row r="35" spans="1:11" ht="19.5" customHeight="1">
      <c r="A35" s="137"/>
      <c r="B35" s="31" t="s">
        <v>42</v>
      </c>
      <c r="C35" s="31"/>
      <c r="D35" s="31"/>
      <c r="E35" s="31"/>
      <c r="F35" s="31"/>
      <c r="G35" s="31"/>
      <c r="H35" s="152">
        <f>IF(D24&gt;E8,D24,"")</f>
      </c>
      <c r="I35" s="61"/>
      <c r="J35" s="131"/>
      <c r="K35" s="60"/>
    </row>
    <row r="36" spans="1:11" ht="19.5" customHeight="1">
      <c r="A36" s="137"/>
      <c r="B36" s="98" t="s">
        <v>12</v>
      </c>
      <c r="C36" s="66"/>
      <c r="D36" s="67"/>
      <c r="E36" s="98" t="s">
        <v>13</v>
      </c>
      <c r="F36" s="66"/>
      <c r="G36" s="66"/>
      <c r="H36" s="153">
        <f>IF(ISNUMBER(H35),E24,"")</f>
      </c>
      <c r="I36" s="61"/>
      <c r="J36" s="131"/>
      <c r="K36" s="60"/>
    </row>
    <row r="37" spans="1:11" ht="19.5" customHeight="1">
      <c r="A37" s="137"/>
      <c r="B37" s="101" t="s">
        <v>16</v>
      </c>
      <c r="C37" s="102"/>
      <c r="D37" s="103"/>
      <c r="E37" s="104" t="s">
        <v>17</v>
      </c>
      <c r="F37" s="105"/>
      <c r="G37" s="106"/>
      <c r="H37" s="154"/>
      <c r="I37" s="59"/>
      <c r="J37" s="125"/>
      <c r="K37" s="60"/>
    </row>
    <row r="38" spans="1:11" ht="19.5" customHeight="1">
      <c r="A38" s="137"/>
      <c r="B38" s="101" t="s">
        <v>43</v>
      </c>
      <c r="C38" s="105"/>
      <c r="D38" s="105"/>
      <c r="E38" s="104" t="s">
        <v>14</v>
      </c>
      <c r="F38" s="105"/>
      <c r="G38" s="106"/>
      <c r="H38" s="154"/>
      <c r="I38" s="59"/>
      <c r="J38" s="125"/>
      <c r="K38" s="60"/>
    </row>
    <row r="39" spans="1:11" ht="19.5" customHeight="1" thickBot="1">
      <c r="A39" s="137"/>
      <c r="B39" s="107" t="s">
        <v>18</v>
      </c>
      <c r="C39" s="108"/>
      <c r="D39" s="108"/>
      <c r="E39" s="109" t="s">
        <v>15</v>
      </c>
      <c r="F39" s="108"/>
      <c r="G39" s="110"/>
      <c r="H39" s="157"/>
      <c r="I39" s="62"/>
      <c r="J39" s="133"/>
      <c r="K39" s="63"/>
    </row>
    <row r="40" spans="1:11" ht="12.75" customHeight="1" thickBot="1">
      <c r="A40" s="19"/>
      <c r="B40" s="21"/>
      <c r="C40" s="21"/>
      <c r="D40" s="21"/>
      <c r="E40" s="22"/>
      <c r="F40" s="21"/>
      <c r="G40" s="22"/>
      <c r="H40" s="25"/>
      <c r="I40" s="28"/>
      <c r="J40" s="22"/>
      <c r="K40" s="20"/>
    </row>
    <row r="42" spans="2:7" ht="18.75" customHeight="1">
      <c r="B42" s="160"/>
      <c r="C42" s="161"/>
      <c r="D42" s="161"/>
      <c r="E42" s="161"/>
      <c r="F42" s="161"/>
      <c r="G42" s="161"/>
    </row>
    <row r="43" ht="20.25">
      <c r="B43" s="4"/>
    </row>
  </sheetData>
  <sheetProtection sheet="1" objects="1" scenarios="1" selectLockedCells="1"/>
  <protectedRanges>
    <protectedRange sqref="C14:C23" name="Range2"/>
    <protectedRange sqref="E5:E6" name="Range1"/>
  </protectedRanges>
  <mergeCells count="3">
    <mergeCell ref="B42:G42"/>
    <mergeCell ref="B2:J2"/>
    <mergeCell ref="B32:E32"/>
  </mergeCells>
  <conditionalFormatting sqref="G14">
    <cfRule type="containsText" priority="6" dxfId="0" operator="containsText" text="OK">
      <formula>NOT(ISERROR(SEARCH("OK",G14)))</formula>
    </cfRule>
  </conditionalFormatting>
  <conditionalFormatting sqref="G15">
    <cfRule type="containsText" priority="5" dxfId="0" operator="containsText" text="OK">
      <formula>NOT(ISERROR(SEARCH("OK",G15)))</formula>
    </cfRule>
  </conditionalFormatting>
  <conditionalFormatting sqref="G16">
    <cfRule type="containsText" priority="4" dxfId="0" operator="containsText" text="OK">
      <formula>NOT(ISERROR(SEARCH("OK",G16)))</formula>
    </cfRule>
  </conditionalFormatting>
  <conditionalFormatting sqref="G17">
    <cfRule type="containsText" priority="3" dxfId="0" operator="containsText" text="OK">
      <formula>NOT(ISERROR(SEARCH("OK",G17)))</formula>
    </cfRule>
  </conditionalFormatting>
  <conditionalFormatting sqref="G18">
    <cfRule type="containsText" priority="2" dxfId="0" operator="containsText" text="OK">
      <formula>NOT(ISERROR(SEARCH("OK",G18)))</formula>
    </cfRule>
  </conditionalFormatting>
  <conditionalFormatting sqref="G19">
    <cfRule type="containsText" priority="1" dxfId="0" operator="containsText" text="OK">
      <formula>NOT(ISERROR(SEARCH("OK",G19)))</formula>
    </cfRule>
  </conditionalFormatting>
  <dataValidations count="1">
    <dataValidation type="whole" operator="greaterThanOrEqual" allowBlank="1" showInputMessage="1" showErrorMessage="1" error="Please input a positive value." sqref="E6">
      <formula1>0</formula1>
    </dataValidation>
  </dataValidations>
  <printOptions/>
  <pageMargins left="0.4" right="0.5" top="1" bottom="1" header="0.5" footer="0.5"/>
  <pageSetup fitToHeight="1" fitToWidth="1" horizontalDpi="600" verticalDpi="600" orientation="portrait" scale="49" r:id="rId2"/>
  <ignoredErrors>
    <ignoredError sqref="D15:D22" unlockedFormula="1"/>
    <ignoredError sqref="H2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Gas and Electric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kmbi</dc:creator>
  <cp:keywords/>
  <dc:description/>
  <cp:lastModifiedBy>McConnell, Rebecca (GSO)</cp:lastModifiedBy>
  <cp:lastPrinted>2014-05-14T22:05:55Z</cp:lastPrinted>
  <dcterms:created xsi:type="dcterms:W3CDTF">2005-04-18T19:53:26Z</dcterms:created>
  <dcterms:modified xsi:type="dcterms:W3CDTF">2014-05-23T16:58:21Z</dcterms:modified>
  <cp:category/>
  <cp:version/>
  <cp:contentType/>
  <cp:contentStatus/>
</cp:coreProperties>
</file>