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08\"/>
    </mc:Choice>
  </mc:AlternateContent>
  <xr:revisionPtr revIDLastSave="0" documentId="13_ncr:1_{CC2CC1EB-C62C-4602-B5B0-E35D8F0ED0BE}" xr6:coauthVersionLast="47" xr6:coauthVersionMax="47" xr10:uidLastSave="{00000000-0000-0000-0000-000000000000}"/>
  <bookViews>
    <workbookView xWindow="28680" yWindow="-120" windowWidth="29040" windowHeight="15840" xr2:uid="{34AF33DE-BECD-4AEF-84A2-48FF386BE1FD}"/>
  </bookViews>
  <sheets>
    <sheet name="SRAC" sheetId="1" r:id="rId1"/>
  </sheets>
  <definedNames>
    <definedName name="Inputs">#REF!</definedName>
    <definedName name="_xlnm.Print_Area" localSheetId="0">SRAC!$A$1:$M$81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K14" i="1" s="1"/>
  <c r="K12" i="1"/>
  <c r="L69" i="1"/>
  <c r="K31" i="1"/>
  <c r="K13" i="1"/>
  <c r="K11" i="1"/>
  <c r="K10" i="1"/>
  <c r="B79" i="1"/>
  <c r="G5" i="1"/>
  <c r="K37" i="1" l="1"/>
  <c r="K38" i="1" s="1"/>
  <c r="K43" i="1" s="1"/>
  <c r="K45" i="1" s="1"/>
  <c r="L13" i="1" l="1"/>
  <c r="L14" i="1"/>
  <c r="L12" i="1"/>
  <c r="L10" i="1"/>
  <c r="L11" i="1"/>
</calcChain>
</file>

<file path=xl/sharedStrings.xml><?xml version="1.0" encoding="utf-8"?>
<sst xmlns="http://schemas.openxmlformats.org/spreadsheetml/2006/main" count="130" uniqueCount="91">
  <si>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</si>
  <si>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</si>
  <si>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</si>
  <si>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</si>
  <si>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</si>
  <si>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</si>
  <si>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</si>
  <si>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</si>
  <si>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</si>
  <si>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</si>
  <si>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</si>
  <si>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</si>
  <si>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</si>
  <si>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</si>
  <si>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</si>
  <si>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</si>
  <si>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</si>
  <si>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</si>
  <si>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</si>
  <si>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</si>
  <si>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</si>
  <si>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</si>
  <si>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</si>
  <si>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</si>
  <si>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</si>
  <si>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</si>
  <si>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</si>
  <si>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</si>
  <si>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</si>
  <si>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</si>
  <si>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</si>
  <si>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</si>
  <si>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</si>
  <si>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</si>
  <si>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</si>
  <si>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</si>
  <si>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</si>
  <si>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</si>
  <si>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</si>
  <si>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</si>
  <si>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</si>
  <si>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</si>
  <si>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</si>
  <si>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</si>
  <si>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</si>
  <si>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</si>
  <si>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</si>
  <si>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</si>
  <si>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</si>
  <si>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</si>
  <si>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</si>
  <si>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</si>
  <si>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</si>
  <si>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</si>
  <si>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</si>
  <si>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</si>
  <si>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</si>
  <si>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</si>
  <si>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</si>
  <si>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</si>
  <si>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</si>
  <si>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</si>
  <si>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</si>
  <si>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</si>
  <si>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</si>
  <si>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</si>
  <si>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</si>
  <si>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</si>
  <si>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</si>
  <si>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</si>
  <si>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</si>
  <si>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</si>
  <si>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</si>
  <si>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</si>
  <si>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</si>
  <si>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</si>
  <si>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</si>
  <si>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</si>
  <si>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</si>
  <si>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</si>
  <si>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</si>
  <si>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</si>
  <si>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</si>
  <si>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08/07/2024</t>
  </si>
  <si>
    <t>PG&amp;E AL 4845-G</t>
  </si>
  <si>
    <t>PG&amp;E AL 4651-G, Backbone</t>
  </si>
  <si>
    <t>PG&amp;E AL 4884-G, Non-Backbone</t>
  </si>
  <si>
    <t>PG&amp;E AL 4946-G</t>
  </si>
  <si>
    <t/>
  </si>
  <si>
    <t>Average Bidweek Gas Price**</t>
  </si>
  <si>
    <t>**Natural Gas Weekly did not publish a Malin bidweek gas price for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</si>
</sst>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164" fontId="11" fillId="0" borderId="11" xfId="2" quotePrefix="1" applyNumberFormat="1" applyFont="1" applyBorder="1" applyAlignment="1">
      <alignment horizontal="center"/>
    </xf>
    <xf numFmtId="0" fontId="11" fillId="0" borderId="4" xfId="2" applyFont="1" applyBorder="1"/>
    <xf numFmtId="0" fontId="1" fillId="0" borderId="5" xfId="2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8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1" xfId="2" quotePrefix="1" applyFont="1" applyBorder="1" applyAlignment="1">
      <alignment horizontal="center"/>
    </xf>
    <xf numFmtId="0" fontId="15" fillId="0" borderId="3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5">
    <cellStyle name="Comma 6 2" xfId="4" xr:uid="{062F006C-117D-4ADE-87EE-762213473BD0}"/>
    <cellStyle name="Normal" xfId="0" builtinId="0"/>
    <cellStyle name="Normal 19 2" xfId="2" xr:uid="{755141B6-03F9-4057-92F4-CDB6D90F5ECF}"/>
    <cellStyle name="Normal 2" xfId="3" xr:uid="{8A33B4AE-D2F8-4003-BAF0-1CBA7C71E5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4FDD1550-2A2A-457D-97DC-F1ECE4B5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13F4-4FF1-42F9-AF47-E3D8A26FCF2C}">
  <sheetPr>
    <tabColor theme="4" tint="0.39997558519241921"/>
    <pageSetUpPr fitToPage="1"/>
  </sheetPr>
  <dimension ref="B1:P90"/>
  <sheetViews>
    <sheetView showGridLines="0" tabSelected="1" topLeftCell="A44" zoomScale="130" zoomScaleNormal="130" zoomScaleSheetLayoutView="130" zoomScalePageLayoutView="120" workbookViewId="0">
      <selection activeCell="B77" sqref="B77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7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August 1 - 31, 2024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83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45505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4.6745000000000002E-2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0</v>
      </c>
      <c r="L11" s="28">
        <f>IF(SUM(L63)=0,0,ROUND((($K$23*L53)*$K$45/10^6)+($K$48*L53),6))</f>
        <v>4.6745000000000002E-2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0</v>
      </c>
      <c r="L12" s="28">
        <f>IF(SUM(L65)=0,0,ROUND((($K$23*L54)*$K$45/10^6)+($K$48*L54),6))</f>
        <v>4.6745000000000002E-2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0</v>
      </c>
      <c r="L13" s="28">
        <f>IF(SUM(L68)=0,0,ROUND((($K$23*L55)*$K$45/10^6)+($K$48*L55),6))</f>
        <v>4.6745000000000002E-2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0</v>
      </c>
      <c r="L14" s="28">
        <f>IF(SUM(L69)=0,0,ROUND(($K$23*$K$45/10^6)+($K$48),6))</f>
        <v>4.6745000000000002E-2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7563.2694271086993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2.08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2.89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89</v>
      </c>
      <c r="K31" s="103">
        <f>ROUND(AVERAGE($I$28,$I$29), 4)</f>
        <v>2.4849999999999999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35</v>
      </c>
      <c r="E33" s="106" t="s">
        <v>26</v>
      </c>
      <c r="F33" s="20" t="s">
        <v>36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37</v>
      </c>
      <c r="G35" s="111" t="s">
        <v>84</v>
      </c>
      <c r="H35" s="111"/>
      <c r="K35" s="113">
        <v>0.85709999999999997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38</v>
      </c>
      <c r="G36" s="111" t="s">
        <v>84</v>
      </c>
      <c r="H36" s="111"/>
      <c r="K36" s="113">
        <v>1.0730999999999999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39</v>
      </c>
      <c r="G37" s="111" t="s">
        <v>85</v>
      </c>
      <c r="H37" s="111"/>
      <c r="I37" s="114" t="s">
        <v>40</v>
      </c>
      <c r="J37" s="115">
        <v>1.2999999999999999E-2</v>
      </c>
      <c r="K37" s="116">
        <f>K31/(1-J37)-K31</f>
        <v>3.2730496453900582E-2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41</v>
      </c>
      <c r="G38" s="20" t="s">
        <v>42</v>
      </c>
      <c r="H38" s="20"/>
      <c r="K38" s="116">
        <f>ROUND(AVERAGE(K35:K36)+K37, 4)</f>
        <v>0.99780000000000002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43</v>
      </c>
      <c r="G40" s="111" t="s">
        <v>86</v>
      </c>
      <c r="H40" s="111"/>
      <c r="K40" s="113">
        <v>2.1990000000000007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44</v>
      </c>
      <c r="G41" s="111" t="s">
        <v>87</v>
      </c>
      <c r="H41" s="111"/>
      <c r="K41" s="113">
        <v>1E-3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45</v>
      </c>
      <c r="K43" s="103">
        <f>ROUND(SUM(K38,K40,K41), 4)</f>
        <v>3.1978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46</v>
      </c>
      <c r="K45" s="103">
        <f>K31+K43</f>
        <v>5.6828000000000003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47</v>
      </c>
      <c r="C48" s="90" t="s">
        <v>26</v>
      </c>
      <c r="D48" s="20" t="s">
        <v>48</v>
      </c>
      <c r="E48" s="90"/>
      <c r="F48" s="20"/>
      <c r="G48" s="20"/>
      <c r="H48" s="20"/>
      <c r="I48" s="20"/>
      <c r="J48" s="33"/>
      <c r="K48" s="134">
        <v>3.764E-3</v>
      </c>
      <c r="L48" s="68" t="s">
        <v>49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50</v>
      </c>
      <c r="C51" s="142" t="s">
        <v>26</v>
      </c>
      <c r="D51" s="20" t="s">
        <v>51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52</v>
      </c>
      <c r="K52" s="150" t="s">
        <v>88</v>
      </c>
      <c r="L52" s="151">
        <v>1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53</v>
      </c>
      <c r="K53" s="153" t="s">
        <v>88</v>
      </c>
      <c r="L53" s="154">
        <v>1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54</v>
      </c>
      <c r="K54" s="153" t="s">
        <v>88</v>
      </c>
      <c r="L54" s="154">
        <v>1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55</v>
      </c>
      <c r="K55" s="153" t="s">
        <v>88</v>
      </c>
      <c r="L55" s="155">
        <v>1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56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65" t="s">
        <v>57</v>
      </c>
      <c r="L59" s="166">
        <v>45505</v>
      </c>
      <c r="M59" s="20"/>
    </row>
    <row r="60" spans="2:13" ht="9" customHeight="1" x14ac:dyDescent="0.2">
      <c r="B60" s="167"/>
      <c r="C60" s="143"/>
      <c r="E60" s="105" t="s">
        <v>58</v>
      </c>
      <c r="F60" s="105"/>
      <c r="G60" s="143" t="s">
        <v>59</v>
      </c>
      <c r="H60" s="143"/>
      <c r="I60" s="143"/>
      <c r="J60" s="44"/>
      <c r="L60" s="168"/>
      <c r="M60" s="20"/>
    </row>
    <row r="61" spans="2:13" x14ac:dyDescent="0.15">
      <c r="B61" s="169" t="s">
        <v>60</v>
      </c>
      <c r="C61" s="170"/>
      <c r="D61" s="170"/>
      <c r="E61" s="171" t="s">
        <v>61</v>
      </c>
      <c r="F61" s="171"/>
      <c r="G61" s="170" t="s">
        <v>62</v>
      </c>
      <c r="H61" s="170" t="s">
        <v>63</v>
      </c>
      <c r="I61" s="170"/>
      <c r="J61" s="172"/>
      <c r="K61" s="145" t="s">
        <v>6</v>
      </c>
      <c r="L61" s="173" t="s">
        <v>7</v>
      </c>
      <c r="M61" s="20"/>
    </row>
    <row r="62" spans="2:13" x14ac:dyDescent="0.15">
      <c r="B62" s="174" t="s">
        <v>9</v>
      </c>
      <c r="C62" s="122"/>
      <c r="D62" s="122"/>
      <c r="E62" s="123" t="s">
        <v>64</v>
      </c>
      <c r="F62" s="123"/>
      <c r="G62" s="122" t="s">
        <v>65</v>
      </c>
      <c r="H62" s="123" t="s">
        <v>66</v>
      </c>
      <c r="I62" s="123"/>
      <c r="J62" s="122"/>
      <c r="K62" s="175" t="s">
        <v>88</v>
      </c>
      <c r="L62" s="176">
        <v>132</v>
      </c>
      <c r="M62" s="20"/>
    </row>
    <row r="63" spans="2:13" x14ac:dyDescent="0.15">
      <c r="B63" s="108" t="s">
        <v>11</v>
      </c>
      <c r="C63" s="20"/>
      <c r="D63" s="20"/>
      <c r="E63" s="111" t="s">
        <v>67</v>
      </c>
      <c r="F63" s="111"/>
      <c r="G63" s="20" t="s">
        <v>68</v>
      </c>
      <c r="H63" s="111" t="s">
        <v>66</v>
      </c>
      <c r="I63" s="111"/>
      <c r="J63" s="20"/>
      <c r="K63" s="177" t="s">
        <v>88</v>
      </c>
      <c r="L63" s="178">
        <v>154</v>
      </c>
      <c r="M63" s="20"/>
    </row>
    <row r="64" spans="2:13" x14ac:dyDescent="0.15">
      <c r="B64" s="174"/>
      <c r="C64" s="122"/>
      <c r="D64" s="122"/>
      <c r="E64" s="123" t="s">
        <v>69</v>
      </c>
      <c r="F64" s="123"/>
      <c r="G64" s="122"/>
      <c r="H64" s="123" t="s">
        <v>66</v>
      </c>
      <c r="I64" s="123"/>
      <c r="J64" s="122"/>
      <c r="K64" s="179"/>
      <c r="L64" s="180"/>
      <c r="M64" s="20"/>
    </row>
    <row r="65" spans="2:13" x14ac:dyDescent="0.15">
      <c r="B65" s="108" t="s">
        <v>12</v>
      </c>
      <c r="C65" s="20"/>
      <c r="D65" s="20"/>
      <c r="E65" s="20" t="s">
        <v>70</v>
      </c>
      <c r="F65" s="20"/>
      <c r="G65" s="20" t="s">
        <v>70</v>
      </c>
      <c r="H65" s="111" t="s">
        <v>66</v>
      </c>
      <c r="I65" s="111"/>
      <c r="J65" s="20"/>
      <c r="K65" s="177" t="s">
        <v>88</v>
      </c>
      <c r="L65" s="178">
        <v>334</v>
      </c>
      <c r="M65" s="20"/>
    </row>
    <row r="66" spans="2:13" x14ac:dyDescent="0.15">
      <c r="B66" s="108"/>
      <c r="C66" s="20"/>
      <c r="D66" s="20"/>
      <c r="E66" s="20" t="s">
        <v>71</v>
      </c>
      <c r="F66" s="20"/>
      <c r="G66" s="20" t="s">
        <v>71</v>
      </c>
      <c r="H66" s="111" t="s">
        <v>66</v>
      </c>
      <c r="I66" s="111"/>
      <c r="J66" s="20"/>
      <c r="K66" s="181"/>
      <c r="L66" s="182"/>
      <c r="M66" s="20"/>
    </row>
    <row r="67" spans="2:13" x14ac:dyDescent="0.15">
      <c r="B67" s="174"/>
      <c r="C67" s="122"/>
      <c r="D67" s="122"/>
      <c r="E67" s="122" t="s">
        <v>72</v>
      </c>
      <c r="F67" s="122"/>
      <c r="G67" s="122" t="s">
        <v>72</v>
      </c>
      <c r="H67" s="123" t="s">
        <v>73</v>
      </c>
      <c r="I67" s="123"/>
      <c r="J67" s="122"/>
      <c r="K67" s="183"/>
      <c r="L67" s="184"/>
      <c r="M67" s="20"/>
    </row>
    <row r="68" spans="2:13" x14ac:dyDescent="0.15">
      <c r="B68" s="174" t="s">
        <v>14</v>
      </c>
      <c r="C68" s="122"/>
      <c r="D68" s="122"/>
      <c r="E68" s="123" t="s">
        <v>74</v>
      </c>
      <c r="F68" s="123"/>
      <c r="G68" s="123" t="s">
        <v>74</v>
      </c>
      <c r="H68" s="123" t="s">
        <v>75</v>
      </c>
      <c r="I68" s="123"/>
      <c r="J68" s="122"/>
      <c r="K68" s="177" t="s">
        <v>88</v>
      </c>
      <c r="L68" s="178">
        <v>124</v>
      </c>
      <c r="M68" s="20"/>
    </row>
    <row r="69" spans="2:13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76</v>
      </c>
      <c r="K69" s="185" t="str">
        <f>IF(SUM(K62:K68)=0, "", SUM(K62:K68))</f>
        <v/>
      </c>
      <c r="L69" s="186">
        <f>IF(SUM(L62:L68)=0, "", SUM(L62:L68))</f>
        <v>744</v>
      </c>
      <c r="M69" s="20"/>
    </row>
    <row r="70" spans="2:13" x14ac:dyDescent="0.1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20"/>
    </row>
    <row r="71" spans="2:13" ht="8.1" customHeight="1" x14ac:dyDescent="0.15">
      <c r="B71" s="188" t="s">
        <v>77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20"/>
    </row>
    <row r="72" spans="2:13" x14ac:dyDescent="0.15">
      <c r="B72" s="189" t="s">
        <v>78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20"/>
    </row>
    <row r="73" spans="2:13" x14ac:dyDescent="0.15">
      <c r="B73" s="189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20"/>
    </row>
    <row r="74" spans="2:13" ht="8.85" customHeight="1" x14ac:dyDescent="0.15">
      <c r="B74" s="189" t="s">
        <v>79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20"/>
    </row>
    <row r="75" spans="2:13" x14ac:dyDescent="0.15">
      <c r="B75" s="189" t="s">
        <v>80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20"/>
    </row>
    <row r="76" spans="2:13" x14ac:dyDescent="0.15"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20"/>
    </row>
    <row r="77" spans="2:13" x14ac:dyDescent="0.15">
      <c r="B77" s="189" t="s">
        <v>90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20"/>
    </row>
    <row r="78" spans="2:13" x14ac:dyDescent="0.15">
      <c r="B78" s="189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20"/>
    </row>
    <row r="79" spans="2:13" x14ac:dyDescent="0.15">
      <c r="B79" s="191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August 1, 2024.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20"/>
    </row>
    <row r="80" spans="2:13" ht="8.85" customHeight="1" x14ac:dyDescent="0.15">
      <c r="B80" s="192" t="s">
        <v>81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20"/>
    </row>
    <row r="81" spans="2:15" ht="9" customHeight="1" x14ac:dyDescent="0.2">
      <c r="B81" s="189" t="s">
        <v>82</v>
      </c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94"/>
      <c r="O81" s="194"/>
    </row>
    <row r="82" spans="2:15" x14ac:dyDescent="0.15">
      <c r="B82" s="195"/>
      <c r="C82" s="196"/>
      <c r="D82" s="196"/>
      <c r="E82" s="196"/>
      <c r="F82" s="20"/>
      <c r="G82" s="196"/>
      <c r="H82" s="196"/>
      <c r="I82" s="196"/>
      <c r="J82" s="196"/>
      <c r="K82" s="196"/>
      <c r="L82" s="196"/>
      <c r="M82" s="20"/>
    </row>
    <row r="83" spans="2:15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5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5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5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5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5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  <row r="89" spans="2:15" x14ac:dyDescent="0.15">
      <c r="B89" s="20"/>
      <c r="C89" s="20"/>
      <c r="D89" s="20"/>
      <c r="E89" s="20"/>
      <c r="F89" s="20"/>
      <c r="G89" s="20"/>
      <c r="H89" s="20"/>
      <c r="I89" s="20"/>
      <c r="J89" s="83"/>
      <c r="K89" s="83"/>
      <c r="L89" s="111"/>
      <c r="M89" s="20"/>
    </row>
    <row r="90" spans="2:15" x14ac:dyDescent="0.15">
      <c r="B90" s="20"/>
      <c r="C90" s="20"/>
      <c r="D90" s="20"/>
      <c r="E90" s="20"/>
      <c r="F90" s="20"/>
      <c r="G90" s="20"/>
      <c r="H90" s="20"/>
      <c r="I90" s="20"/>
      <c r="J90" s="83"/>
      <c r="K90" s="83"/>
      <c r="L90" s="111"/>
      <c r="M90" s="20"/>
    </row>
  </sheetData>
  <sheetProtection sheet="1" objects="1" scenarios="1"/>
  <printOptions horizontalCentered="1"/>
  <pageMargins left="0.5" right="0.5" top="0.5" bottom="0.35" header="0.2" footer="0.15"/>
  <pageSetup scale="85" fitToHeight="0" orientation="portrait" r:id="rId1"/>
  <headerFooter alignWithMargins="0">
    <oddFooter xml:space="preserve">&amp;C_x000D_&amp;1#&amp;"Calibri"&amp;12&amp;K000000 Public </oddFooter>
  </headerFooter>
  <drawing r:id="rId2"/>
</worksheet>
</file>

<file path=docMetadata/LabelInfo.xml><?xml version="1.0" encoding="utf-8"?>
<clbl:labelList xmlns:clbl="http://schemas.microsoft.com/office/2020/mipLabelMetadata">
  <clbl:label id="{d3837e6c-d705-437e-b3ab-e6d8024f5cad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2024-08-06T17:45:50Z</dcterms:created>
  <dcterms:modified xsi:type="dcterms:W3CDTF">2024-08-06T23:27:07Z</dcterms:modified>
</cp:coreProperties>
</file>