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ge.sharepoint.com/sites/TO21/Shared Documents/100_RY2025 Annual Update/008_Information Requests/Responses/CPUC 03 (07-143)/!Final CPUC 03/"/>
    </mc:Choice>
  </mc:AlternateContent>
  <xr:revisionPtr revIDLastSave="52" documentId="13_ncr:1_{4E4F86E1-D564-4F88-92E7-F7E449F96B3A}" xr6:coauthVersionLast="47" xr6:coauthVersionMax="47" xr10:uidLastSave="{7AC6BCF8-2A06-4198-A6A1-814E7AD00BFB}"/>
  <bookViews>
    <workbookView xWindow="-108" yWindow="-108" windowWidth="23256" windowHeight="12720" activeTab="1" xr2:uid="{EA840F12-5C64-4DE7-9BD2-331D00809594}"/>
  </bookViews>
  <sheets>
    <sheet name="FERC Waivers" sheetId="2" r:id="rId1"/>
    <sheet name="Monthly AFUDC Rate Calc" sheetId="1" r:id="rId2"/>
  </sheets>
  <definedNames>
    <definedName name="_ftn2" localSheetId="0">'FERC Waivers'!#REF!</definedName>
    <definedName name="_Regression_Int">1</definedName>
    <definedName name="AS2DocOpenMode">"AS2DocumentEdit"</definedName>
    <definedName name="cover">{"Summary","1",FALSE,"Summary"}</definedName>
    <definedName name="junk">"S:\23150\06RET\Transformation\"</definedName>
    <definedName name="junk1">"Will Kane"</definedName>
    <definedName name="SAPBEXhrIndnt">1</definedName>
    <definedName name="SAPBEXrevision">1</definedName>
    <definedName name="SAPBEXsysID">"BPR"</definedName>
    <definedName name="SAPBEXwbID">"3WF54VM3MLDZZ0OT36IZ8ABSL"</definedName>
    <definedName name="SAPBEXwbID2">"43PJT8J5QINLSBNFYJLE3ZU45"</definedName>
    <definedName name="sds">{"Summary","1",FALSE,"Summary"}</definedName>
    <definedName name="sdsb">{"Summary","1",FALSE,"Summary"}</definedName>
    <definedName name="solver_lin">0</definedName>
    <definedName name="solver_num">0</definedName>
    <definedName name="solver_typ">1</definedName>
    <definedName name="solver_val">0</definedName>
    <definedName name="ssd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ssdb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TP_Footer_Path">"S:\23150\05RET\exec calcs\Chinn\"</definedName>
    <definedName name="TP_Footer_User">"CORBINP"</definedName>
    <definedName name="TP_Footer_Version">"v3.00"</definedName>
    <definedName name="wrn.Print._.1_8.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wrn.Print._.9_16.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wrn.sum1.">{"Summary","1",FALSE,"Summary"}</definedName>
    <definedName name="xh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xi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xl">{"Summary","1",FALSE,"Summary"}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3" i="1" l="1"/>
  <c r="G175" i="1" s="1"/>
  <c r="G160" i="1"/>
  <c r="G162" i="1" s="1"/>
  <c r="H162" i="1" s="1"/>
  <c r="H158" i="1"/>
  <c r="G158" i="1"/>
  <c r="G143" i="1"/>
  <c r="G145" i="1" s="1"/>
  <c r="G128" i="1"/>
  <c r="H128" i="1" s="1"/>
  <c r="G113" i="1"/>
  <c r="G115" i="1" s="1"/>
  <c r="G98" i="1"/>
  <c r="G100" i="1" s="1"/>
  <c r="G83" i="1"/>
  <c r="G85" i="1" s="1"/>
  <c r="G68" i="1"/>
  <c r="G70" i="1" s="1"/>
  <c r="G53" i="1"/>
  <c r="G55" i="1" s="1"/>
  <c r="G38" i="1"/>
  <c r="G40" i="1" s="1"/>
  <c r="G25" i="1"/>
  <c r="G27" i="1" s="1"/>
  <c r="H27" i="1" s="1"/>
  <c r="H23" i="1"/>
  <c r="G23" i="1"/>
  <c r="G8" i="1"/>
  <c r="G10" i="1" s="1"/>
  <c r="G365" i="1"/>
  <c r="G367" i="1" s="1"/>
  <c r="G349" i="1"/>
  <c r="G351" i="1" s="1"/>
  <c r="G335" i="1"/>
  <c r="G337" i="1" s="1"/>
  <c r="H337" i="1" s="1"/>
  <c r="G333" i="1"/>
  <c r="H333" i="1" s="1"/>
  <c r="G317" i="1"/>
  <c r="H317" i="1" s="1"/>
  <c r="G301" i="1"/>
  <c r="H301" i="1" s="1"/>
  <c r="G285" i="1"/>
  <c r="G287" i="1" s="1"/>
  <c r="G269" i="1"/>
  <c r="G271" i="1" s="1"/>
  <c r="G253" i="1"/>
  <c r="G255" i="1" s="1"/>
  <c r="G237" i="1"/>
  <c r="G239" i="1" s="1"/>
  <c r="G221" i="1"/>
  <c r="H221" i="1" s="1"/>
  <c r="G207" i="1"/>
  <c r="G209" i="1" s="1"/>
  <c r="H209" i="1" s="1"/>
  <c r="H205" i="1"/>
  <c r="G205" i="1"/>
  <c r="E370" i="1"/>
  <c r="D370" i="1"/>
  <c r="E354" i="1"/>
  <c r="D354" i="1"/>
  <c r="E338" i="1"/>
  <c r="D338" i="1"/>
  <c r="E322" i="1"/>
  <c r="D322" i="1"/>
  <c r="E306" i="1"/>
  <c r="D306" i="1"/>
  <c r="E290" i="1"/>
  <c r="D290" i="1"/>
  <c r="E274" i="1"/>
  <c r="D274" i="1"/>
  <c r="E258" i="1"/>
  <c r="D258" i="1"/>
  <c r="E242" i="1"/>
  <c r="D242" i="1"/>
  <c r="E226" i="1"/>
  <c r="D226" i="1"/>
  <c r="E210" i="1"/>
  <c r="D210" i="1"/>
  <c r="E194" i="1"/>
  <c r="D194" i="1"/>
  <c r="G189" i="1"/>
  <c r="H189" i="1" s="1"/>
  <c r="A200" i="1"/>
  <c r="A216" i="1" s="1"/>
  <c r="A232" i="1" s="1"/>
  <c r="A248" i="1" s="1"/>
  <c r="A264" i="1" s="1"/>
  <c r="A280" i="1" s="1"/>
  <c r="A296" i="1" s="1"/>
  <c r="A312" i="1" s="1"/>
  <c r="A328" i="1" s="1"/>
  <c r="A344" i="1" s="1"/>
  <c r="A360" i="1" s="1"/>
  <c r="H365" i="1" l="1"/>
  <c r="G223" i="1"/>
  <c r="G225" i="1" s="1"/>
  <c r="H225" i="1" s="1"/>
  <c r="H53" i="1"/>
  <c r="G176" i="1"/>
  <c r="H176" i="1" s="1"/>
  <c r="H175" i="1"/>
  <c r="G177" i="1"/>
  <c r="H177" i="1" s="1"/>
  <c r="H173" i="1"/>
  <c r="H160" i="1"/>
  <c r="H165" i="1" s="1"/>
  <c r="G161" i="1"/>
  <c r="H161" i="1" s="1"/>
  <c r="H166" i="1" s="1"/>
  <c r="G146" i="1"/>
  <c r="H146" i="1" s="1"/>
  <c r="H145" i="1"/>
  <c r="G147" i="1"/>
  <c r="H147" i="1" s="1"/>
  <c r="H143" i="1"/>
  <c r="G130" i="1"/>
  <c r="G116" i="1"/>
  <c r="H116" i="1" s="1"/>
  <c r="H115" i="1"/>
  <c r="G117" i="1"/>
  <c r="H117" i="1" s="1"/>
  <c r="H113" i="1"/>
  <c r="G102" i="1"/>
  <c r="H102" i="1" s="1"/>
  <c r="G101" i="1"/>
  <c r="H101" i="1" s="1"/>
  <c r="H100" i="1"/>
  <c r="H98" i="1"/>
  <c r="G86" i="1"/>
  <c r="H86" i="1" s="1"/>
  <c r="H91" i="1" s="1"/>
  <c r="H85" i="1"/>
  <c r="G87" i="1"/>
  <c r="H87" i="1" s="1"/>
  <c r="H83" i="1"/>
  <c r="G71" i="1"/>
  <c r="H71" i="1" s="1"/>
  <c r="H70" i="1"/>
  <c r="G72" i="1"/>
  <c r="H72" i="1" s="1"/>
  <c r="H68" i="1"/>
  <c r="G57" i="1"/>
  <c r="H57" i="1" s="1"/>
  <c r="G56" i="1"/>
  <c r="H56" i="1" s="1"/>
  <c r="H55" i="1"/>
  <c r="G42" i="1"/>
  <c r="H42" i="1" s="1"/>
  <c r="G41" i="1"/>
  <c r="H41" i="1" s="1"/>
  <c r="H40" i="1"/>
  <c r="H38" i="1"/>
  <c r="H25" i="1"/>
  <c r="G26" i="1"/>
  <c r="H26" i="1" s="1"/>
  <c r="H31" i="1" s="1"/>
  <c r="G11" i="1"/>
  <c r="H11" i="1" s="1"/>
  <c r="H10" i="1"/>
  <c r="G12" i="1"/>
  <c r="H12" i="1" s="1"/>
  <c r="H8" i="1"/>
  <c r="G368" i="1"/>
  <c r="H368" i="1" s="1"/>
  <c r="G369" i="1"/>
  <c r="H369" i="1" s="1"/>
  <c r="H367" i="1"/>
  <c r="G352" i="1"/>
  <c r="H352" i="1" s="1"/>
  <c r="H351" i="1"/>
  <c r="G353" i="1"/>
  <c r="H353" i="1" s="1"/>
  <c r="H349" i="1"/>
  <c r="H335" i="1"/>
  <c r="G336" i="1"/>
  <c r="H336" i="1" s="1"/>
  <c r="H341" i="1" s="1"/>
  <c r="G319" i="1"/>
  <c r="G303" i="1"/>
  <c r="G289" i="1"/>
  <c r="H289" i="1" s="1"/>
  <c r="G288" i="1"/>
  <c r="H288" i="1" s="1"/>
  <c r="H293" i="1" s="1"/>
  <c r="H287" i="1"/>
  <c r="H285" i="1"/>
  <c r="G273" i="1"/>
  <c r="H273" i="1" s="1"/>
  <c r="G272" i="1"/>
  <c r="H272" i="1" s="1"/>
  <c r="H277" i="1" s="1"/>
  <c r="H271" i="1"/>
  <c r="H269" i="1"/>
  <c r="H255" i="1"/>
  <c r="G257" i="1"/>
  <c r="H257" i="1" s="1"/>
  <c r="G256" i="1"/>
  <c r="H256" i="1" s="1"/>
  <c r="H261" i="1" s="1"/>
  <c r="H253" i="1"/>
  <c r="H239" i="1"/>
  <c r="G241" i="1"/>
  <c r="H241" i="1" s="1"/>
  <c r="G240" i="1"/>
  <c r="H240" i="1" s="1"/>
  <c r="H245" i="1" s="1"/>
  <c r="H237" i="1"/>
  <c r="H207" i="1"/>
  <c r="G208" i="1"/>
  <c r="H208" i="1" s="1"/>
  <c r="G191" i="1"/>
  <c r="G192" i="1" s="1"/>
  <c r="H192" i="1" s="1"/>
  <c r="H32" i="1" l="1"/>
  <c r="H60" i="1"/>
  <c r="H167" i="1"/>
  <c r="H340" i="1"/>
  <c r="H342" i="1"/>
  <c r="H278" i="1"/>
  <c r="H276" i="1"/>
  <c r="H30" i="1"/>
  <c r="H76" i="1"/>
  <c r="H246" i="1"/>
  <c r="H244" i="1"/>
  <c r="H373" i="1"/>
  <c r="H262" i="1"/>
  <c r="H260" i="1"/>
  <c r="G224" i="1"/>
  <c r="H224" i="1" s="1"/>
  <c r="H229" i="1" s="1"/>
  <c r="H294" i="1"/>
  <c r="H292" i="1"/>
  <c r="H374" i="1"/>
  <c r="H372" i="1"/>
  <c r="H358" i="1"/>
  <c r="H356" i="1"/>
  <c r="H223" i="1"/>
  <c r="H357" i="1"/>
  <c r="H182" i="1"/>
  <c r="H180" i="1"/>
  <c r="H181" i="1"/>
  <c r="H150" i="1"/>
  <c r="H152" i="1"/>
  <c r="H151" i="1"/>
  <c r="G132" i="1"/>
  <c r="H132" i="1" s="1"/>
  <c r="G131" i="1"/>
  <c r="H131" i="1" s="1"/>
  <c r="H130" i="1"/>
  <c r="H121" i="1"/>
  <c r="H122" i="1"/>
  <c r="H120" i="1"/>
  <c r="H105" i="1"/>
  <c r="H107" i="1"/>
  <c r="H106" i="1"/>
  <c r="H92" i="1"/>
  <c r="H90" i="1"/>
  <c r="H77" i="1"/>
  <c r="H75" i="1"/>
  <c r="H62" i="1"/>
  <c r="H61" i="1"/>
  <c r="H46" i="1"/>
  <c r="H45" i="1"/>
  <c r="H47" i="1"/>
  <c r="H15" i="1"/>
  <c r="H17" i="1"/>
  <c r="H16" i="1"/>
  <c r="G320" i="1"/>
  <c r="H320" i="1" s="1"/>
  <c r="G321" i="1"/>
  <c r="H321" i="1" s="1"/>
  <c r="H319" i="1"/>
  <c r="G304" i="1"/>
  <c r="H304" i="1" s="1"/>
  <c r="H309" i="1" s="1"/>
  <c r="H303" i="1"/>
  <c r="G305" i="1"/>
  <c r="H305" i="1" s="1"/>
  <c r="H213" i="1"/>
  <c r="H214" i="1"/>
  <c r="H212" i="1"/>
  <c r="G193" i="1"/>
  <c r="H193" i="1" s="1"/>
  <c r="H197" i="1" s="1"/>
  <c r="H191" i="1"/>
  <c r="H230" i="1" l="1"/>
  <c r="H228" i="1"/>
  <c r="H308" i="1"/>
  <c r="H310" i="1"/>
  <c r="H326" i="1"/>
  <c r="H324" i="1"/>
  <c r="H325" i="1"/>
  <c r="H135" i="1"/>
  <c r="H137" i="1"/>
  <c r="H136" i="1"/>
  <c r="H198" i="1"/>
  <c r="H196" i="1"/>
</calcChain>
</file>

<file path=xl/sharedStrings.xml><?xml version="1.0" encoding="utf-8"?>
<sst xmlns="http://schemas.openxmlformats.org/spreadsheetml/2006/main" count="552" uniqueCount="66">
  <si>
    <t>PG&amp;E applies the following FERC Waivers in its AFUDC calculation:</t>
  </si>
  <si>
    <t>#</t>
  </si>
  <si>
    <t>FERC Waiver Description</t>
  </si>
  <si>
    <r>
      <t>Expiration Date</t>
    </r>
    <r>
      <rPr>
        <sz val="8"/>
        <color theme="1"/>
        <rFont val="Calibri"/>
        <family val="2"/>
        <scheme val="minor"/>
      </rPr>
      <t>  </t>
    </r>
  </si>
  <si>
    <t>Periods Covered</t>
  </si>
  <si>
    <t>Justification</t>
  </si>
  <si>
    <t>Short term investments and balancing accounts (FERC Letter dated 9/4/81)</t>
  </si>
  <si>
    <t>None</t>
  </si>
  <si>
    <t>Sept 1981 to present</t>
  </si>
  <si>
    <t>Short-term debt is used to fund net balancing account activity before CWIP.</t>
  </si>
  <si>
    <t>Fuel oil inventory (FERC Letter dated 8/27/86)</t>
  </si>
  <si>
    <t>Aug 1986 to present</t>
  </si>
  <si>
    <t>Short-term debt is used to fund fuel oil inventory before CWIP.</t>
  </si>
  <si>
    <t>Natural gas inventory (FERC Letter dated 4/10/87)</t>
  </si>
  <si>
    <t>Apr 1987 to present</t>
  </si>
  <si>
    <t>Short-term debt is used to fund natural gas inventory before CWIP.</t>
  </si>
  <si>
    <t>Nuclear fuel inventory (FERC Docket No. AC09-29-000 dated 3/3/09)</t>
  </si>
  <si>
    <t>Mar 2009 to present</t>
  </si>
  <si>
    <t>Short-term debt is used to fund nuclear fuel inventory before CWIP.</t>
  </si>
  <si>
    <t>Cash collateral postings related to the procurement of financial and physical instruments (FERC Docket No. AC10-145-000 dated 9/24/10)</t>
  </si>
  <si>
    <t>Sep 2010 to present</t>
  </si>
  <si>
    <t>Short-term debt is used to fund cash collateral postings before CWIP.</t>
  </si>
  <si>
    <t>Net Under-Collected Balancing Accounts (FERC Docket No. AC22-132-000 dated 5/5/22)</t>
  </si>
  <si>
    <t>May 2022 to present</t>
  </si>
  <si>
    <t>Short-term debt is used to fund net balancing account activity before CWIP.  This waiver updates the short-term investments and balancing accounts waiver from 1981, which had an outdated source of short-term debt linked to the balancing accounts.</t>
  </si>
  <si>
    <t>Covid Short Term Debt Relief Waiver (FERC Docket No. AC20-127-000 dated 6/30/20)</t>
  </si>
  <si>
    <t>Mar 2020 to Feb 2021</t>
  </si>
  <si>
    <t>The Edison Electric Institute (EEI), American Gas Association (AGA), and Interstate Natural Gas Association of America (INGAA) filed a request to use the simple average of the actual historical short-term debt (STD) balances for 2019 instead of current period short term debt balances due to spikes in STD from covid related issues.</t>
  </si>
  <si>
    <t>Covid Short Term Debt Relief Waiver Extension (FERC Docket No. AC20-127-000 dated 2/23/21)</t>
  </si>
  <si>
    <t>Mar 2021 to Sep 2021</t>
  </si>
  <si>
    <t>Extension of the Covid STD relief waiver to 09/30/21.</t>
  </si>
  <si>
    <t>Covid Short Term Debt Relief Waiver Extension (FERC Docket No. AC21-158-000 dated 9/23/21)</t>
  </si>
  <si>
    <t>Oct 2021 to Mar 2022</t>
  </si>
  <si>
    <t>Extension of the Covid STD relief waiver to 03/31/22.</t>
  </si>
  <si>
    <t>Fixed Capital Structure (FERC Docket No. AC19-122-00 dated 12/30/20)</t>
  </si>
  <si>
    <t>May 2019 to Jun 2020</t>
  </si>
  <si>
    <t>Due to PG&amp;E's wildfire contingency losses in 2018, PG&amp;E became out of compliant with the CPUC's required capital structure and requested to use its Formula Rate Settlement agreed upon capital structure of 49.75% long term debt, 0.5% preferred stock, and 49.75% common stock for the period May 1, 2019 through June 30, 2020.</t>
  </si>
  <si>
    <t>Fixed Capital Structure and Other Debt Exclusions (FERC Docket No. AC20-150-00 dated 12/30/20)</t>
  </si>
  <si>
    <t>July 2020 to Dec 2023</t>
  </si>
  <si>
    <t>Due to PG&amp;E's wildfire contingency losses in 2018, PG&amp;E became out of compliant with the CPUC's required capital structure and requested to use its Formula Rate Settlement agreed upon capital structure of 49.75% long term debt, 0.5% preferred stock, and 49.75% common stock for the period July 1, 2020 through December 31, 2023. Additionally, this waiver a) excludes $1.5B of STD issuance to pay for Wildfire Claims, b) sets the Cost Rate for Debt to include all long-term debt included in PG&amp;E's FERC Form 1 filings, and c) applies a 100% debt capital structure for California Assembly Bill 1054 wildfire risk mitigation capital investments.</t>
  </si>
  <si>
    <t>Monthly AFUDC Rate Calculations</t>
  </si>
  <si>
    <t>Monthly AFUDC Rates</t>
  </si>
  <si>
    <t>Capitalization</t>
  </si>
  <si>
    <t>Weighted</t>
  </si>
  <si>
    <t>Amount</t>
  </si>
  <si>
    <t xml:space="preserve">Cost </t>
  </si>
  <si>
    <t>Cost Rates for</t>
  </si>
  <si>
    <t>Description</t>
  </si>
  <si>
    <t>(000's)</t>
  </si>
  <si>
    <t xml:space="preserve">Ratio   </t>
  </si>
  <si>
    <t xml:space="preserve">Rate  </t>
  </si>
  <si>
    <t>S/W</t>
  </si>
  <si>
    <t>Gross-Tax TRA</t>
  </si>
  <si>
    <t>Weighted Avg Short Term Debt</t>
  </si>
  <si>
    <t>Long Term Debt</t>
  </si>
  <si>
    <t>Preferred Stock</t>
  </si>
  <si>
    <t>Common Equity</t>
  </si>
  <si>
    <t xml:space="preserve">     Total Capitalization</t>
  </si>
  <si>
    <t>Debt Rate</t>
  </si>
  <si>
    <t>Equity Rate</t>
  </si>
  <si>
    <t>Avg CWIP</t>
  </si>
  <si>
    <t>Total</t>
  </si>
  <si>
    <t xml:space="preserve"> Amount</t>
  </si>
  <si>
    <t xml:space="preserve"> (000's)</t>
  </si>
  <si>
    <t>Est Avg CWIP</t>
  </si>
  <si>
    <t>12/31/2023 (for the fixed capital structure)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</si>
</sst>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6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33CC"/>
      <name val="Calibri"/>
      <family val="2"/>
      <scheme val="minor"/>
    </font>
    <font>
      <b/>
      <sz val="11"/>
      <color rgb="FF0033CC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u/>
      <sz val="11"/>
      <color rgb="FF0563C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</borders>
  <cellStyleXfs count="2">
    <xf numFmtId="0" fontId="0" fillId="0" borderId="0"/>
    <xf numFmtId="0" fontId="8" fillId="0" borderId="0"/>
  </cellStyleXfs>
  <cellXfs count="5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6" xfId="0" applyFont="1" applyBorder="1" applyAlignment="1">
      <alignment horizontal="center"/>
    </xf>
    <xf numFmtId="164" fontId="3" fillId="0" borderId="0" xfId="0" applyNumberFormat="1" applyFont="1"/>
    <xf numFmtId="4" fontId="3" fillId="0" borderId="0" xfId="0" applyNumberFormat="1" applyFont="1"/>
    <xf numFmtId="3" fontId="5" fillId="0" borderId="0" xfId="0" applyNumberFormat="1" applyFont="1"/>
    <xf numFmtId="10" fontId="3" fillId="0" borderId="0" xfId="0" applyNumberFormat="1" applyFont="1"/>
    <xf numFmtId="0" fontId="5" fillId="0" borderId="0" xfId="0" applyFont="1"/>
    <xf numFmtId="3" fontId="1" fillId="0" borderId="6" xfId="0" applyNumberFormat="1" applyFont="1" applyBorder="1"/>
    <xf numFmtId="10" fontId="3" fillId="0" borderId="6" xfId="0" applyNumberFormat="1" applyFont="1" applyBorder="1"/>
    <xf numFmtId="3" fontId="3" fillId="0" borderId="0" xfId="0" applyNumberFormat="1" applyFont="1"/>
    <xf numFmtId="0" fontId="9" fillId="0" borderId="0" xfId="0" applyFont="1" applyAlignment="1">
      <alignment vertical="top" wrapText="1"/>
    </xf>
    <xf numFmtId="10" fontId="2" fillId="0" borderId="0" xfId="0" applyNumberFormat="1" applyFont="1"/>
    <xf numFmtId="10" fontId="6" fillId="0" borderId="0" xfId="0" applyNumberFormat="1" applyFont="1"/>
    <xf numFmtId="0" fontId="3" fillId="2" borderId="8" xfId="0" applyFont="1" applyFill="1" applyBorder="1"/>
    <xf numFmtId="0" fontId="7" fillId="2" borderId="9" xfId="0" applyFont="1" applyFill="1" applyBorder="1" applyAlignment="1">
      <alignment horizontal="right"/>
    </xf>
    <xf numFmtId="10" fontId="3" fillId="2" borderId="10" xfId="0" applyNumberFormat="1" applyFont="1" applyFill="1" applyBorder="1"/>
    <xf numFmtId="0" fontId="3" fillId="2" borderId="11" xfId="0" applyFont="1" applyFill="1" applyBorder="1"/>
    <xf numFmtId="0" fontId="7" fillId="2" borderId="0" xfId="0" applyFont="1" applyFill="1" applyAlignment="1">
      <alignment horizontal="right"/>
    </xf>
    <xf numFmtId="10" fontId="3" fillId="2" borderId="12" xfId="0" applyNumberFormat="1" applyFont="1" applyFill="1" applyBorder="1"/>
    <xf numFmtId="0" fontId="3" fillId="2" borderId="13" xfId="0" applyFont="1" applyFill="1" applyBorder="1"/>
    <xf numFmtId="0" fontId="7" fillId="2" borderId="14" xfId="0" applyFont="1" applyFill="1" applyBorder="1" applyAlignment="1">
      <alignment horizontal="right"/>
    </xf>
    <xf numFmtId="10" fontId="3" fillId="2" borderId="15" xfId="0" applyNumberFormat="1" applyFont="1" applyFill="1" applyBorder="1"/>
    <xf numFmtId="0" fontId="12" fillId="0" borderId="0" xfId="0" applyFont="1" applyAlignment="1">
      <alignment horizontal="center" vertical="center" textRotation="90"/>
    </xf>
    <xf numFmtId="0" fontId="7" fillId="0" borderId="0" xfId="0" applyFont="1" applyAlignment="1">
      <alignment horizontal="right"/>
    </xf>
    <xf numFmtId="0" fontId="13" fillId="0" borderId="16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0" fillId="0" borderId="17" xfId="0" applyBorder="1" applyAlignment="1">
      <alignment vertical="center" wrapText="1"/>
    </xf>
    <xf numFmtId="0" fontId="0" fillId="0" borderId="17" xfId="0" applyBorder="1" applyAlignment="1">
      <alignment horizontal="left" vertical="center" wrapText="1"/>
    </xf>
    <xf numFmtId="14" fontId="0" fillId="0" borderId="17" xfId="0" applyNumberFormat="1" applyBorder="1" applyAlignment="1">
      <alignment horizontal="left" vertical="center" wrapText="1"/>
    </xf>
    <xf numFmtId="0" fontId="9" fillId="0" borderId="0" xfId="0" applyFont="1" applyAlignment="1">
      <alignment horizontal="center" vertical="top" wrapText="1"/>
    </xf>
    <xf numFmtId="0" fontId="0" fillId="0" borderId="7" xfId="0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4" fillId="0" borderId="0" xfId="0" applyFont="1" applyAlignment="1">
      <alignment horizontal="left" vertical="center"/>
    </xf>
    <xf numFmtId="0" fontId="0" fillId="0" borderId="17" xfId="0" quotePrefix="1" applyBorder="1" applyAlignment="1">
      <alignment horizontal="left" vertical="center" wrapText="1"/>
    </xf>
    <xf numFmtId="0" fontId="3" fillId="0" borderId="11" xfId="0" applyFont="1" applyBorder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0" applyFont="1"/>
    <xf numFmtId="0" fontId="10" fillId="0" borderId="12" xfId="0" applyFont="1" applyBorder="1"/>
    <xf numFmtId="0" fontId="11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16" fontId="12" fillId="0" borderId="4" xfId="0" applyNumberFormat="1" applyFont="1" applyBorder="1" applyAlignment="1">
      <alignment horizontal="center" vertical="center" textRotation="90"/>
    </xf>
    <xf numFmtId="16" fontId="12" fillId="0" borderId="5" xfId="0" applyNumberFormat="1" applyFont="1" applyBorder="1" applyAlignment="1">
      <alignment horizontal="center" vertical="center" textRotation="90"/>
    </xf>
    <xf numFmtId="0" fontId="3" fillId="0" borderId="11" xfId="0" applyFont="1" applyBorder="1"/>
    <xf numFmtId="0" fontId="3" fillId="0" borderId="0" xfId="0" applyFont="1"/>
    <xf numFmtId="17" fontId="12" fillId="0" borderId="4" xfId="0" applyNumberFormat="1" applyFont="1" applyBorder="1" applyAlignment="1">
      <alignment horizontal="center" vertical="center" textRotation="90"/>
    </xf>
    <xf numFmtId="17" fontId="12" fillId="0" borderId="5" xfId="0" applyNumberFormat="1" applyFont="1" applyBorder="1" applyAlignment="1">
      <alignment horizontal="center" vertical="center" textRotation="90"/>
    </xf>
    <xf numFmtId="17" fontId="12" fillId="0" borderId="7" xfId="0" applyNumberFormat="1" applyFont="1" applyBorder="1" applyAlignment="1">
      <alignment horizontal="center" vertical="center" textRotation="90"/>
    </xf>
    <xf numFmtId="0" fontId="0" fillId="0" borderId="18" xfId="0" applyBorder="1" applyAlignment="1">
      <alignment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9" xfId="0" applyBorder="1" applyAlignment="1">
      <alignment vertical="center" wrapText="1"/>
    </xf>
    <xf numFmtId="14" fontId="0" fillId="0" borderId="19" xfId="0" applyNumberFormat="1" applyBorder="1" applyAlignment="1">
      <alignment vertical="center" wrapText="1"/>
    </xf>
  </cellXfs>
  <cellStyles count="2">
    <cellStyle name="Normal" xfId="0" builtinId="0"/>
    <cellStyle name="Normal 10" xfId="1" xr:uid="{2DFA30DB-02FE-49C0-B168-16F797CE8A3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177</xdr:row>
      <xdr:rowOff>0</xdr:rowOff>
    </xdr:from>
    <xdr:to>
      <xdr:col>8</xdr:col>
      <xdr:colOff>304800</xdr:colOff>
      <xdr:row>178</xdr:row>
      <xdr:rowOff>114300</xdr:rowOff>
    </xdr:to>
    <xdr:sp macro="" textlink="">
      <xdr:nvSpPr>
        <xdr:cNvPr id="2049" name="AutoShape 1">
          <a:extLst>
            <a:ext uri="{FF2B5EF4-FFF2-40B4-BE49-F238E27FC236}">
              <a16:creationId xmlns:a16="http://schemas.microsoft.com/office/drawing/2014/main" id="{BEB07747-6772-8376-D1D7-47180867C76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SpPr>
          <a:spLocks noChangeAspect="1" noChangeArrowheads="1"/>
        </xdr:cNvSpPr>
      </xdr:nvSpPr>
      <xdr:spPr bwMode="auto">
        <a:xfrm>
          <a:off x="6067425" y="70751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4.bin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2.bin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492A5-2A57-4A2E-9B07-4094B4DA3953}">
  <dimension ref="A1:T15"/>
  <sheetViews>
    <sheetView topLeftCell="A11" workbookViewId="0">
      <selection activeCell="E21" sqref="E21"/>
    </sheetView>
  </sheetViews>
  <sheetFormatPr defaultRowHeight="14.4" x14ac:dyDescent="0.3"/>
  <cols>
    <col min="1" max="1" width="8.5546875" style="36" customWidth="1"/>
    <col min="2" max="2" width="39.77734375" customWidth="1"/>
    <col min="3" max="3" width="11.21875" customWidth="1"/>
    <col min="4" max="4" width="10.21875" customWidth="1"/>
    <col min="5" max="5" width="69.21875" customWidth="1"/>
  </cols>
  <sheetData>
    <row r="1" spans="1:20" x14ac:dyDescent="0.3">
      <c r="A1" s="33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</row>
    <row r="2" spans="1:20" ht="16.2" thickBot="1" x14ac:dyDescent="0.35">
      <c r="A2" s="37" t="s">
        <v>0</v>
      </c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</row>
    <row r="3" spans="1:20" ht="29.4" thickBot="1" x14ac:dyDescent="0.35">
      <c r="A3" s="28" t="s">
        <v>1</v>
      </c>
      <c r="B3" s="29" t="s">
        <v>2</v>
      </c>
      <c r="C3" s="29" t="s">
        <v>3</v>
      </c>
      <c r="D3" s="29" t="s">
        <v>4</v>
      </c>
      <c r="E3" s="29" t="s">
        <v>5</v>
      </c>
    </row>
    <row r="4" spans="1:20" ht="29.4" thickBot="1" x14ac:dyDescent="0.35">
      <c r="A4" s="34">
        <v>1</v>
      </c>
      <c r="B4" s="30" t="s">
        <v>6</v>
      </c>
      <c r="C4" s="31" t="s">
        <v>7</v>
      </c>
      <c r="D4" s="30" t="s">
        <v>8</v>
      </c>
      <c r="E4" s="30" t="s">
        <v>9</v>
      </c>
    </row>
    <row r="5" spans="1:20" ht="29.4" thickBot="1" x14ac:dyDescent="0.35">
      <c r="A5" s="34">
        <v>2</v>
      </c>
      <c r="B5" s="30" t="s">
        <v>10</v>
      </c>
      <c r="C5" s="31" t="s">
        <v>7</v>
      </c>
      <c r="D5" s="30" t="s">
        <v>11</v>
      </c>
      <c r="E5" s="30" t="s">
        <v>12</v>
      </c>
    </row>
    <row r="6" spans="1:20" ht="29.4" thickBot="1" x14ac:dyDescent="0.35">
      <c r="A6" s="34">
        <v>3</v>
      </c>
      <c r="B6" s="30" t="s">
        <v>13</v>
      </c>
      <c r="C6" s="31" t="s">
        <v>7</v>
      </c>
      <c r="D6" s="30" t="s">
        <v>14</v>
      </c>
      <c r="E6" s="30" t="s">
        <v>15</v>
      </c>
    </row>
    <row r="7" spans="1:20" ht="29.4" thickBot="1" x14ac:dyDescent="0.35">
      <c r="A7" s="34">
        <v>4</v>
      </c>
      <c r="B7" s="30" t="s">
        <v>16</v>
      </c>
      <c r="C7" s="31" t="s">
        <v>7</v>
      </c>
      <c r="D7" s="30" t="s">
        <v>17</v>
      </c>
      <c r="E7" s="38" t="s">
        <v>18</v>
      </c>
    </row>
    <row r="8" spans="1:20" ht="58.2" thickBot="1" x14ac:dyDescent="0.35">
      <c r="A8" s="34">
        <v>5</v>
      </c>
      <c r="B8" s="30" t="s">
        <v>19</v>
      </c>
      <c r="C8" s="31" t="s">
        <v>7</v>
      </c>
      <c r="D8" s="30" t="s">
        <v>20</v>
      </c>
      <c r="E8" s="30" t="s">
        <v>21</v>
      </c>
    </row>
    <row r="9" spans="1:20" ht="58.2" thickBot="1" x14ac:dyDescent="0.35">
      <c r="A9" s="34">
        <v>6</v>
      </c>
      <c r="B9" s="30" t="s">
        <v>22</v>
      </c>
      <c r="C9" s="31" t="s">
        <v>7</v>
      </c>
      <c r="D9" s="30" t="s">
        <v>23</v>
      </c>
      <c r="E9" s="30" t="s">
        <v>24</v>
      </c>
    </row>
    <row r="10" spans="1:20" ht="72.599999999999994" thickBot="1" x14ac:dyDescent="0.35">
      <c r="A10" s="34">
        <v>7</v>
      </c>
      <c r="B10" s="30" t="s">
        <v>25</v>
      </c>
      <c r="C10" s="32">
        <v>44255</v>
      </c>
      <c r="D10" s="30" t="s">
        <v>26</v>
      </c>
      <c r="E10" s="30" t="s">
        <v>27</v>
      </c>
    </row>
    <row r="11" spans="1:20" ht="43.8" thickBot="1" x14ac:dyDescent="0.35">
      <c r="A11" s="34">
        <v>8</v>
      </c>
      <c r="B11" s="30" t="s">
        <v>28</v>
      </c>
      <c r="C11" s="32">
        <v>44469</v>
      </c>
      <c r="D11" s="30" t="s">
        <v>29</v>
      </c>
      <c r="E11" s="30" t="s">
        <v>30</v>
      </c>
    </row>
    <row r="12" spans="1:20" ht="43.8" thickBot="1" x14ac:dyDescent="0.35">
      <c r="A12" s="34">
        <v>9</v>
      </c>
      <c r="B12" s="30" t="s">
        <v>31</v>
      </c>
      <c r="C12" s="32">
        <v>44651</v>
      </c>
      <c r="D12" s="30" t="s">
        <v>32</v>
      </c>
      <c r="E12" s="30" t="s">
        <v>33</v>
      </c>
    </row>
    <row r="13" spans="1:20" ht="72.599999999999994" thickBot="1" x14ac:dyDescent="0.35">
      <c r="A13" s="34">
        <v>10</v>
      </c>
      <c r="B13" s="30" t="s">
        <v>34</v>
      </c>
      <c r="C13" s="32">
        <v>44012</v>
      </c>
      <c r="D13" s="30" t="s">
        <v>35</v>
      </c>
      <c r="E13" s="30" t="s">
        <v>36</v>
      </c>
    </row>
    <row r="14" spans="1:20" s="54" customFormat="1" ht="115.2" x14ac:dyDescent="0.3">
      <c r="A14" s="55">
        <v>11</v>
      </c>
      <c r="B14" s="56" t="s">
        <v>37</v>
      </c>
      <c r="C14" s="57" t="s">
        <v>65</v>
      </c>
      <c r="D14" s="56" t="s">
        <v>38</v>
      </c>
      <c r="E14" s="56" t="s">
        <v>39</v>
      </c>
    </row>
    <row r="15" spans="1:20" x14ac:dyDescent="0.3">
      <c r="A15" s="35"/>
    </row>
  </sheetData>
  <pageMargins left="0.7" right="0.7" top="0.75" bottom="0.75" header="0.3" footer="0.3"/>
  <pageSetup orientation="portrait" r:id="rId1"/>
  <headerFooter>
    <oddHeader>&amp;RDocket No. ER19-13 - Draft Annual Update RY2024
Response to IR # &amp;F</oddHeader>
  </headerFooter>
  <customProperties>
    <customPr name="_pios_id" r:id="rId2"/>
    <customPr name="EpmWorksheetKeyString_GUID" r:id="rId3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9741B-993F-44FE-9463-84EFAE7B24C6}">
  <dimension ref="A1:H374"/>
  <sheetViews>
    <sheetView tabSelected="1" workbookViewId="0">
      <pane xSplit="1" ySplit="3" topLeftCell="B167" activePane="bottomRight" state="frozen"/>
      <selection pane="topRight" activeCell="B1" sqref="B1"/>
      <selection pane="bottomLeft" activeCell="A4" sqref="A4"/>
      <selection pane="bottomRight" activeCell="P170" sqref="P170"/>
    </sheetView>
  </sheetViews>
  <sheetFormatPr defaultRowHeight="14.4" x14ac:dyDescent="0.3"/>
  <cols>
    <col min="1" max="1" width="3.5546875" bestFit="1" customWidth="1"/>
    <col min="2" max="2" width="2" bestFit="1" customWidth="1"/>
    <col min="3" max="3" width="31.5546875" bestFit="1" customWidth="1"/>
    <col min="4" max="4" width="14.21875" bestFit="1" customWidth="1"/>
    <col min="5" max="5" width="12.21875" bestFit="1" customWidth="1"/>
    <col min="6" max="6" width="7" bestFit="1" customWidth="1"/>
    <col min="7" max="7" width="7.5546875" customWidth="1"/>
    <col min="8" max="8" width="12.77734375" bestFit="1" customWidth="1"/>
  </cols>
  <sheetData>
    <row r="1" spans="1:8" s="2" customFormat="1" x14ac:dyDescent="0.3">
      <c r="A1" s="40" t="s">
        <v>40</v>
      </c>
      <c r="B1" s="40"/>
      <c r="C1" s="40"/>
    </row>
    <row r="2" spans="1:8" s="2" customFormat="1" ht="15" thickBot="1" x14ac:dyDescent="0.35">
      <c r="A2" s="41"/>
      <c r="B2" s="41"/>
      <c r="C2" s="41"/>
    </row>
    <row r="3" spans="1:8" s="2" customFormat="1" ht="15" thickBot="1" x14ac:dyDescent="0.35">
      <c r="A3" s="42"/>
      <c r="B3" s="42"/>
      <c r="C3" s="43"/>
      <c r="D3" s="44" t="s">
        <v>41</v>
      </c>
      <c r="E3" s="45"/>
      <c r="F3" s="45"/>
      <c r="G3" s="45"/>
      <c r="H3" s="46"/>
    </row>
    <row r="4" spans="1:8" ht="15" customHeight="1" x14ac:dyDescent="0.3">
      <c r="A4" s="47">
        <v>44947</v>
      </c>
      <c r="B4" s="49"/>
      <c r="C4" s="50"/>
      <c r="D4" s="4" t="s">
        <v>42</v>
      </c>
      <c r="E4" s="2"/>
      <c r="F4" s="3"/>
      <c r="G4" s="2"/>
      <c r="H4" s="4" t="s">
        <v>43</v>
      </c>
    </row>
    <row r="5" spans="1:8" x14ac:dyDescent="0.3">
      <c r="A5" s="48"/>
      <c r="B5" s="49"/>
      <c r="C5" s="50"/>
      <c r="D5" s="4" t="s">
        <v>44</v>
      </c>
      <c r="E5" s="4" t="s">
        <v>42</v>
      </c>
      <c r="F5" s="4" t="s">
        <v>45</v>
      </c>
      <c r="G5" s="1"/>
      <c r="H5" s="4" t="s">
        <v>46</v>
      </c>
    </row>
    <row r="6" spans="1:8" x14ac:dyDescent="0.3">
      <c r="A6" s="48"/>
      <c r="B6" s="2"/>
      <c r="C6" s="5" t="s">
        <v>47</v>
      </c>
      <c r="D6" s="5" t="s">
        <v>48</v>
      </c>
      <c r="E6" s="5" t="s">
        <v>49</v>
      </c>
      <c r="F6" s="5" t="s">
        <v>50</v>
      </c>
      <c r="G6" s="5" t="s">
        <v>51</v>
      </c>
      <c r="H6" s="5" t="s">
        <v>52</v>
      </c>
    </row>
    <row r="7" spans="1:8" x14ac:dyDescent="0.3">
      <c r="A7" s="48"/>
      <c r="B7" s="39"/>
      <c r="C7" s="2"/>
      <c r="D7" s="2"/>
      <c r="E7" s="2"/>
      <c r="F7" s="2"/>
      <c r="G7" s="2"/>
      <c r="H7" s="2"/>
    </row>
    <row r="8" spans="1:8" x14ac:dyDescent="0.3">
      <c r="A8" s="48"/>
      <c r="B8" s="4">
        <v>1</v>
      </c>
      <c r="C8" s="2" t="s">
        <v>53</v>
      </c>
      <c r="D8" s="10">
        <v>0</v>
      </c>
      <c r="E8" s="9">
        <v>0</v>
      </c>
      <c r="F8" s="15">
        <v>0</v>
      </c>
      <c r="G8" s="6">
        <f>+D8/D17</f>
        <v>0</v>
      </c>
      <c r="H8" s="6">
        <f>ROUND(+E8*F8*G8,4)</f>
        <v>0</v>
      </c>
    </row>
    <row r="9" spans="1:8" x14ac:dyDescent="0.3">
      <c r="A9" s="48"/>
      <c r="B9" s="39"/>
      <c r="C9" s="2"/>
      <c r="D9" s="10"/>
      <c r="E9" s="2"/>
      <c r="F9" s="2"/>
    </row>
    <row r="10" spans="1:8" ht="15" customHeight="1" x14ac:dyDescent="0.3">
      <c r="A10" s="48"/>
      <c r="B10" s="4">
        <v>2</v>
      </c>
      <c r="C10" s="2" t="s">
        <v>54</v>
      </c>
      <c r="D10" s="8">
        <v>31417826</v>
      </c>
      <c r="E10" s="9">
        <v>0.4975</v>
      </c>
      <c r="F10" s="16">
        <v>3.7900000000000003E-2</v>
      </c>
      <c r="G10" s="6">
        <f>1-G8</f>
        <v>1</v>
      </c>
      <c r="H10" s="6">
        <f>ROUND(+E10*F10*G10,4)</f>
        <v>1.89E-2</v>
      </c>
    </row>
    <row r="11" spans="1:8" x14ac:dyDescent="0.3">
      <c r="A11" s="48"/>
      <c r="B11" s="4">
        <v>3</v>
      </c>
      <c r="C11" s="2" t="s">
        <v>55</v>
      </c>
      <c r="D11" s="8">
        <v>252054</v>
      </c>
      <c r="E11" s="9">
        <v>5.0000000000000001E-3</v>
      </c>
      <c r="F11" s="16">
        <v>0</v>
      </c>
      <c r="G11" s="6">
        <f>+G10</f>
        <v>1</v>
      </c>
      <c r="H11" s="6">
        <f>ROUND(+E11*F11*G11,4)</f>
        <v>0</v>
      </c>
    </row>
    <row r="12" spans="1:8" x14ac:dyDescent="0.3">
      <c r="A12" s="48"/>
      <c r="B12" s="4">
        <v>4</v>
      </c>
      <c r="C12" s="2" t="s">
        <v>56</v>
      </c>
      <c r="D12" s="11">
        <v>25229336</v>
      </c>
      <c r="E12" s="12">
        <v>0.4975</v>
      </c>
      <c r="F12" s="16">
        <v>0.1045</v>
      </c>
      <c r="G12" s="6">
        <f>+G10</f>
        <v>1</v>
      </c>
      <c r="H12" s="6">
        <f>ROUND(+E12*F12*G12,4)</f>
        <v>5.1999999999999998E-2</v>
      </c>
    </row>
    <row r="13" spans="1:8" x14ac:dyDescent="0.3">
      <c r="A13" s="48"/>
      <c r="B13" s="2"/>
      <c r="C13" s="2" t="s">
        <v>57</v>
      </c>
      <c r="D13" s="13">
        <v>56899216</v>
      </c>
      <c r="E13" s="9">
        <v>1</v>
      </c>
      <c r="F13" s="2"/>
      <c r="G13" s="2"/>
      <c r="H13" s="2"/>
    </row>
    <row r="14" spans="1:8" ht="15" thickBot="1" x14ac:dyDescent="0.35">
      <c r="A14" s="48"/>
      <c r="B14" s="39"/>
      <c r="C14" s="2"/>
      <c r="D14" s="2"/>
      <c r="E14" s="2"/>
      <c r="F14" s="2"/>
      <c r="G14" s="2"/>
      <c r="H14" s="2"/>
    </row>
    <row r="15" spans="1:8" x14ac:dyDescent="0.3">
      <c r="A15" s="48"/>
      <c r="B15" s="49"/>
      <c r="C15" s="50"/>
      <c r="D15" s="2"/>
      <c r="E15" s="2"/>
      <c r="F15" s="17"/>
      <c r="G15" s="18" t="s">
        <v>58</v>
      </c>
      <c r="H15" s="19">
        <f>+H8+H10</f>
        <v>1.89E-2</v>
      </c>
    </row>
    <row r="16" spans="1:8" x14ac:dyDescent="0.3">
      <c r="A16" s="48"/>
      <c r="B16" s="49"/>
      <c r="C16" s="50"/>
      <c r="D16" s="2"/>
      <c r="E16" s="2"/>
      <c r="F16" s="20"/>
      <c r="G16" s="21" t="s">
        <v>59</v>
      </c>
      <c r="H16" s="22">
        <f>+H11+H12</f>
        <v>5.1999999999999998E-2</v>
      </c>
    </row>
    <row r="17" spans="1:8" ht="15" thickBot="1" x14ac:dyDescent="0.35">
      <c r="A17" s="48"/>
      <c r="B17" s="4">
        <v>5</v>
      </c>
      <c r="C17" s="2" t="s">
        <v>60</v>
      </c>
      <c r="D17" s="8">
        <v>2850550</v>
      </c>
      <c r="E17" s="9">
        <v>1</v>
      </c>
      <c r="F17" s="23"/>
      <c r="G17" s="24" t="s">
        <v>61</v>
      </c>
      <c r="H17" s="25">
        <f>SUM(H8:H12)</f>
        <v>7.0899999999999991E-2</v>
      </c>
    </row>
    <row r="18" spans="1:8" ht="15" thickBot="1" x14ac:dyDescent="0.35">
      <c r="A18" s="26"/>
      <c r="B18" s="4"/>
      <c r="C18" s="2"/>
      <c r="D18" s="10"/>
      <c r="E18" s="2"/>
      <c r="F18" s="2"/>
      <c r="G18" s="27"/>
      <c r="H18" s="2"/>
    </row>
    <row r="19" spans="1:8" ht="15" customHeight="1" x14ac:dyDescent="0.3">
      <c r="A19" s="47">
        <v>44978</v>
      </c>
      <c r="B19" s="49"/>
      <c r="C19" s="50"/>
      <c r="D19" s="4" t="s">
        <v>42</v>
      </c>
      <c r="E19" s="2"/>
      <c r="F19" s="3"/>
      <c r="G19" s="2"/>
      <c r="H19" s="4" t="s">
        <v>43</v>
      </c>
    </row>
    <row r="20" spans="1:8" x14ac:dyDescent="0.3">
      <c r="A20" s="48"/>
      <c r="B20" s="49"/>
      <c r="C20" s="50"/>
      <c r="D20" s="4" t="s">
        <v>44</v>
      </c>
      <c r="E20" s="4" t="s">
        <v>42</v>
      </c>
      <c r="F20" s="4" t="s">
        <v>45</v>
      </c>
      <c r="G20" s="1"/>
      <c r="H20" s="4" t="s">
        <v>46</v>
      </c>
    </row>
    <row r="21" spans="1:8" x14ac:dyDescent="0.3">
      <c r="A21" s="48"/>
      <c r="B21" s="2"/>
      <c r="C21" s="5" t="s">
        <v>47</v>
      </c>
      <c r="D21" s="5" t="s">
        <v>48</v>
      </c>
      <c r="E21" s="5" t="s">
        <v>49</v>
      </c>
      <c r="F21" s="5" t="s">
        <v>50</v>
      </c>
      <c r="G21" s="5" t="s">
        <v>51</v>
      </c>
      <c r="H21" s="5" t="s">
        <v>52</v>
      </c>
    </row>
    <row r="22" spans="1:8" x14ac:dyDescent="0.3">
      <c r="A22" s="48"/>
      <c r="B22" s="39"/>
      <c r="C22" s="2"/>
      <c r="D22" s="2"/>
      <c r="E22" s="2"/>
      <c r="F22" s="2"/>
      <c r="G22" s="2"/>
      <c r="H22" s="2"/>
    </row>
    <row r="23" spans="1:8" x14ac:dyDescent="0.3">
      <c r="A23" s="48"/>
      <c r="B23" s="4">
        <v>1</v>
      </c>
      <c r="C23" s="2" t="s">
        <v>53</v>
      </c>
      <c r="D23" s="10">
        <v>0</v>
      </c>
      <c r="E23" s="9">
        <v>0</v>
      </c>
      <c r="F23" s="15">
        <v>0</v>
      </c>
      <c r="G23" s="6">
        <f>+D23/D32</f>
        <v>0</v>
      </c>
      <c r="H23" s="6">
        <f>ROUND(+E23*F23*G23,4)</f>
        <v>0</v>
      </c>
    </row>
    <row r="24" spans="1:8" x14ac:dyDescent="0.3">
      <c r="A24" s="48"/>
      <c r="B24" s="39"/>
      <c r="C24" s="2"/>
      <c r="D24" s="10"/>
      <c r="E24" s="2"/>
      <c r="F24" s="2"/>
    </row>
    <row r="25" spans="1:8" x14ac:dyDescent="0.3">
      <c r="A25" s="48"/>
      <c r="B25" s="4">
        <v>2</v>
      </c>
      <c r="C25" s="2" t="s">
        <v>54</v>
      </c>
      <c r="D25" s="8">
        <v>31419079</v>
      </c>
      <c r="E25" s="9">
        <v>0.4975</v>
      </c>
      <c r="F25" s="16">
        <v>3.7900000000000003E-2</v>
      </c>
      <c r="G25" s="6">
        <f>1-G23</f>
        <v>1</v>
      </c>
      <c r="H25" s="6">
        <f>ROUND(+E25*F25*G25,4)</f>
        <v>1.89E-2</v>
      </c>
    </row>
    <row r="26" spans="1:8" ht="15" customHeight="1" x14ac:dyDescent="0.3">
      <c r="A26" s="48"/>
      <c r="B26" s="4">
        <v>3</v>
      </c>
      <c r="C26" s="2" t="s">
        <v>55</v>
      </c>
      <c r="D26" s="8">
        <v>252054</v>
      </c>
      <c r="E26" s="9">
        <v>5.0000000000000001E-3</v>
      </c>
      <c r="F26" s="16">
        <v>0</v>
      </c>
      <c r="G26" s="6">
        <f>+G25</f>
        <v>1</v>
      </c>
      <c r="H26" s="6">
        <f>ROUND(+E26*F26*G26,4)</f>
        <v>0</v>
      </c>
    </row>
    <row r="27" spans="1:8" x14ac:dyDescent="0.3">
      <c r="A27" s="48"/>
      <c r="B27" s="4">
        <v>4</v>
      </c>
      <c r="C27" s="2" t="s">
        <v>56</v>
      </c>
      <c r="D27" s="11">
        <v>25385797</v>
      </c>
      <c r="E27" s="12">
        <v>0.4975</v>
      </c>
      <c r="F27" s="16">
        <v>0.1045</v>
      </c>
      <c r="G27" s="6">
        <f>+G25</f>
        <v>1</v>
      </c>
      <c r="H27" s="6">
        <f>ROUND(+E27*F27*G27,4)</f>
        <v>5.1999999999999998E-2</v>
      </c>
    </row>
    <row r="28" spans="1:8" x14ac:dyDescent="0.3">
      <c r="A28" s="48"/>
      <c r="B28" s="2"/>
      <c r="C28" s="2" t="s">
        <v>57</v>
      </c>
      <c r="D28" s="13">
        <v>57056931</v>
      </c>
      <c r="E28" s="9">
        <v>1</v>
      </c>
      <c r="F28" s="2"/>
      <c r="G28" s="2"/>
      <c r="H28" s="2"/>
    </row>
    <row r="29" spans="1:8" ht="15" thickBot="1" x14ac:dyDescent="0.35">
      <c r="A29" s="48"/>
      <c r="B29" s="39"/>
      <c r="C29" s="2"/>
      <c r="D29" s="2"/>
      <c r="E29" s="2"/>
      <c r="F29" s="2"/>
      <c r="G29" s="2"/>
      <c r="H29" s="2"/>
    </row>
    <row r="30" spans="1:8" x14ac:dyDescent="0.3">
      <c r="A30" s="48"/>
      <c r="B30" s="49"/>
      <c r="C30" s="50"/>
      <c r="D30" s="2"/>
      <c r="E30" s="2"/>
      <c r="F30" s="17"/>
      <c r="G30" s="18" t="s">
        <v>58</v>
      </c>
      <c r="H30" s="19">
        <f>+H23+H25</f>
        <v>1.89E-2</v>
      </c>
    </row>
    <row r="31" spans="1:8" x14ac:dyDescent="0.3">
      <c r="A31" s="48"/>
      <c r="B31" s="49"/>
      <c r="C31" s="50"/>
      <c r="D31" s="2"/>
      <c r="E31" s="2"/>
      <c r="F31" s="20"/>
      <c r="G31" s="21" t="s">
        <v>59</v>
      </c>
      <c r="H31" s="22">
        <f>+H26+H27</f>
        <v>5.1999999999999998E-2</v>
      </c>
    </row>
    <row r="32" spans="1:8" ht="15" thickBot="1" x14ac:dyDescent="0.35">
      <c r="A32" s="48"/>
      <c r="B32" s="4">
        <v>5</v>
      </c>
      <c r="C32" s="2" t="s">
        <v>60</v>
      </c>
      <c r="D32" s="8">
        <v>3000820</v>
      </c>
      <c r="E32" s="9">
        <v>1</v>
      </c>
      <c r="F32" s="23"/>
      <c r="G32" s="24" t="s">
        <v>61</v>
      </c>
      <c r="H32" s="25">
        <f>SUM(H23:H27)</f>
        <v>7.0899999999999991E-2</v>
      </c>
    </row>
    <row r="33" spans="1:8" ht="15" thickBot="1" x14ac:dyDescent="0.35">
      <c r="A33" s="26"/>
      <c r="B33" s="4"/>
      <c r="C33" s="2"/>
      <c r="D33" s="10"/>
      <c r="E33" s="2"/>
      <c r="F33" s="2"/>
      <c r="G33" s="27"/>
      <c r="H33" s="2"/>
    </row>
    <row r="34" spans="1:8" ht="15" customHeight="1" x14ac:dyDescent="0.3">
      <c r="A34" s="47">
        <v>45006</v>
      </c>
      <c r="B34" s="49"/>
      <c r="C34" s="50"/>
      <c r="D34" s="4" t="s">
        <v>42</v>
      </c>
      <c r="E34" s="2"/>
      <c r="F34" s="3"/>
      <c r="G34" s="2"/>
      <c r="H34" s="4" t="s">
        <v>43</v>
      </c>
    </row>
    <row r="35" spans="1:8" x14ac:dyDescent="0.3">
      <c r="A35" s="48"/>
      <c r="B35" s="49"/>
      <c r="C35" s="50"/>
      <c r="D35" s="4" t="s">
        <v>44</v>
      </c>
      <c r="E35" s="4" t="s">
        <v>42</v>
      </c>
      <c r="F35" s="4" t="s">
        <v>45</v>
      </c>
      <c r="G35" s="1"/>
      <c r="H35" s="4" t="s">
        <v>46</v>
      </c>
    </row>
    <row r="36" spans="1:8" x14ac:dyDescent="0.3">
      <c r="A36" s="48"/>
      <c r="B36" s="2"/>
      <c r="C36" s="5" t="s">
        <v>47</v>
      </c>
      <c r="D36" s="5" t="s">
        <v>48</v>
      </c>
      <c r="E36" s="5" t="s">
        <v>49</v>
      </c>
      <c r="F36" s="5" t="s">
        <v>50</v>
      </c>
      <c r="G36" s="5" t="s">
        <v>51</v>
      </c>
      <c r="H36" s="5" t="s">
        <v>52</v>
      </c>
    </row>
    <row r="37" spans="1:8" x14ac:dyDescent="0.3">
      <c r="A37" s="48"/>
      <c r="B37" s="39"/>
      <c r="C37" s="2"/>
      <c r="D37" s="2"/>
      <c r="E37" s="2"/>
      <c r="F37" s="2"/>
      <c r="G37" s="2"/>
      <c r="H37" s="2"/>
    </row>
    <row r="38" spans="1:8" x14ac:dyDescent="0.3">
      <c r="A38" s="48"/>
      <c r="B38" s="4">
        <v>1</v>
      </c>
      <c r="C38" s="2" t="s">
        <v>53</v>
      </c>
      <c r="D38" s="10">
        <v>0</v>
      </c>
      <c r="E38" s="9">
        <v>0</v>
      </c>
      <c r="F38" s="15">
        <v>0</v>
      </c>
      <c r="G38" s="6">
        <f>+D38/D47</f>
        <v>0</v>
      </c>
      <c r="H38" s="6">
        <f>ROUND(+E38*F38*G38,4)</f>
        <v>0</v>
      </c>
    </row>
    <row r="39" spans="1:8" x14ac:dyDescent="0.3">
      <c r="A39" s="48"/>
      <c r="B39" s="39"/>
      <c r="C39" s="2"/>
      <c r="D39" s="10"/>
      <c r="E39" s="2"/>
      <c r="F39" s="2"/>
    </row>
    <row r="40" spans="1:8" x14ac:dyDescent="0.3">
      <c r="A40" s="48"/>
      <c r="B40" s="4">
        <v>2</v>
      </c>
      <c r="C40" s="2" t="s">
        <v>54</v>
      </c>
      <c r="D40" s="8">
        <v>31423872</v>
      </c>
      <c r="E40" s="9">
        <v>0.4975</v>
      </c>
      <c r="F40" s="16">
        <v>3.7900000000000003E-2</v>
      </c>
      <c r="G40" s="6">
        <f>1-G38</f>
        <v>1</v>
      </c>
      <c r="H40" s="6">
        <f>ROUND(+E40*F40*G40,4)</f>
        <v>1.89E-2</v>
      </c>
    </row>
    <row r="41" spans="1:8" x14ac:dyDescent="0.3">
      <c r="A41" s="48"/>
      <c r="B41" s="4">
        <v>3</v>
      </c>
      <c r="C41" s="2" t="s">
        <v>55</v>
      </c>
      <c r="D41" s="8">
        <v>252054</v>
      </c>
      <c r="E41" s="9">
        <v>5.0000000000000001E-3</v>
      </c>
      <c r="F41" s="16">
        <v>0</v>
      </c>
      <c r="G41" s="6">
        <f>+G40</f>
        <v>1</v>
      </c>
      <c r="H41" s="6">
        <f>ROUND(+E41*F41*G41,4)</f>
        <v>0</v>
      </c>
    </row>
    <row r="42" spans="1:8" ht="15" customHeight="1" x14ac:dyDescent="0.3">
      <c r="A42" s="48"/>
      <c r="B42" s="4">
        <v>4</v>
      </c>
      <c r="C42" s="2" t="s">
        <v>56</v>
      </c>
      <c r="D42" s="11">
        <v>25588787</v>
      </c>
      <c r="E42" s="12">
        <v>0.4975</v>
      </c>
      <c r="F42" s="16">
        <v>0.1045</v>
      </c>
      <c r="G42" s="6">
        <f>+G40</f>
        <v>1</v>
      </c>
      <c r="H42" s="6">
        <f>ROUND(+E42*F42*G42,4)</f>
        <v>5.1999999999999998E-2</v>
      </c>
    </row>
    <row r="43" spans="1:8" x14ac:dyDescent="0.3">
      <c r="A43" s="48"/>
      <c r="B43" s="2"/>
      <c r="C43" s="2" t="s">
        <v>57</v>
      </c>
      <c r="D43" s="13">
        <v>57264713</v>
      </c>
      <c r="E43" s="9">
        <v>1</v>
      </c>
      <c r="F43" s="2"/>
      <c r="G43" s="2"/>
      <c r="H43" s="2"/>
    </row>
    <row r="44" spans="1:8" ht="15" thickBot="1" x14ac:dyDescent="0.35">
      <c r="A44" s="48"/>
      <c r="B44" s="39"/>
      <c r="C44" s="2"/>
      <c r="D44" s="2"/>
      <c r="E44" s="2"/>
      <c r="F44" s="2"/>
      <c r="G44" s="2"/>
      <c r="H44" s="2"/>
    </row>
    <row r="45" spans="1:8" x14ac:dyDescent="0.3">
      <c r="A45" s="48"/>
      <c r="B45" s="49"/>
      <c r="C45" s="50"/>
      <c r="D45" s="2"/>
      <c r="E45" s="2"/>
      <c r="F45" s="17"/>
      <c r="G45" s="18" t="s">
        <v>58</v>
      </c>
      <c r="H45" s="19">
        <f>+H38+H40</f>
        <v>1.89E-2</v>
      </c>
    </row>
    <row r="46" spans="1:8" x14ac:dyDescent="0.3">
      <c r="A46" s="48"/>
      <c r="B46" s="49"/>
      <c r="C46" s="50"/>
      <c r="D46" s="2"/>
      <c r="E46" s="2"/>
      <c r="F46" s="20"/>
      <c r="G46" s="21" t="s">
        <v>59</v>
      </c>
      <c r="H46" s="22">
        <f>+H41+H42</f>
        <v>5.1999999999999998E-2</v>
      </c>
    </row>
    <row r="47" spans="1:8" ht="15" thickBot="1" x14ac:dyDescent="0.35">
      <c r="A47" s="48"/>
      <c r="B47" s="4">
        <v>5</v>
      </c>
      <c r="C47" s="2" t="s">
        <v>60</v>
      </c>
      <c r="D47" s="8">
        <v>3168829</v>
      </c>
      <c r="E47" s="9">
        <v>1</v>
      </c>
      <c r="F47" s="23"/>
      <c r="G47" s="24" t="s">
        <v>61</v>
      </c>
      <c r="H47" s="25">
        <f>SUM(H38:H42)</f>
        <v>7.0899999999999991E-2</v>
      </c>
    </row>
    <row r="48" spans="1:8" ht="15" thickBot="1" x14ac:dyDescent="0.35">
      <c r="A48" s="26"/>
      <c r="B48" s="4"/>
      <c r="C48" s="2"/>
      <c r="D48" s="10"/>
      <c r="E48" s="2"/>
      <c r="F48" s="2"/>
      <c r="G48" s="27"/>
      <c r="H48" s="2"/>
    </row>
    <row r="49" spans="1:8" ht="15" customHeight="1" x14ac:dyDescent="0.3">
      <c r="A49" s="47">
        <v>45037</v>
      </c>
      <c r="B49" s="49"/>
      <c r="C49" s="50"/>
      <c r="D49" s="4" t="s">
        <v>42</v>
      </c>
      <c r="E49" s="2"/>
      <c r="F49" s="3"/>
      <c r="G49" s="2"/>
      <c r="H49" s="4" t="s">
        <v>43</v>
      </c>
    </row>
    <row r="50" spans="1:8" x14ac:dyDescent="0.3">
      <c r="A50" s="48"/>
      <c r="B50" s="49"/>
      <c r="C50" s="50"/>
      <c r="D50" s="4" t="s">
        <v>44</v>
      </c>
      <c r="E50" s="4" t="s">
        <v>42</v>
      </c>
      <c r="F50" s="4" t="s">
        <v>45</v>
      </c>
      <c r="G50" s="1"/>
      <c r="H50" s="4" t="s">
        <v>46</v>
      </c>
    </row>
    <row r="51" spans="1:8" x14ac:dyDescent="0.3">
      <c r="A51" s="48"/>
      <c r="B51" s="2"/>
      <c r="C51" s="5" t="s">
        <v>47</v>
      </c>
      <c r="D51" s="5" t="s">
        <v>48</v>
      </c>
      <c r="E51" s="5" t="s">
        <v>49</v>
      </c>
      <c r="F51" s="5" t="s">
        <v>50</v>
      </c>
      <c r="G51" s="5" t="s">
        <v>51</v>
      </c>
      <c r="H51" s="5" t="s">
        <v>52</v>
      </c>
    </row>
    <row r="52" spans="1:8" x14ac:dyDescent="0.3">
      <c r="A52" s="48"/>
      <c r="B52" s="39"/>
      <c r="C52" s="2"/>
      <c r="D52" s="2"/>
      <c r="E52" s="2"/>
      <c r="F52" s="2"/>
      <c r="G52" s="2"/>
      <c r="H52" s="2"/>
    </row>
    <row r="53" spans="1:8" x14ac:dyDescent="0.3">
      <c r="A53" s="48"/>
      <c r="B53" s="4">
        <v>1</v>
      </c>
      <c r="C53" s="2" t="s">
        <v>53</v>
      </c>
      <c r="D53" s="10">
        <v>0</v>
      </c>
      <c r="E53" s="9">
        <v>0</v>
      </c>
      <c r="F53" s="15">
        <v>0</v>
      </c>
      <c r="G53" s="6">
        <f>+D53/D62</f>
        <v>0</v>
      </c>
      <c r="H53" s="6">
        <f>ROUND(+E53*F53*G53,4)</f>
        <v>0</v>
      </c>
    </row>
    <row r="54" spans="1:8" x14ac:dyDescent="0.3">
      <c r="A54" s="48"/>
      <c r="B54" s="39"/>
      <c r="C54" s="2"/>
      <c r="D54" s="10"/>
      <c r="E54" s="2"/>
      <c r="F54" s="2"/>
    </row>
    <row r="55" spans="1:8" x14ac:dyDescent="0.3">
      <c r="A55" s="48"/>
      <c r="B55" s="4">
        <v>2</v>
      </c>
      <c r="C55" s="2" t="s">
        <v>54</v>
      </c>
      <c r="D55" s="8">
        <v>33810125</v>
      </c>
      <c r="E55" s="9">
        <v>0.4975</v>
      </c>
      <c r="F55" s="16">
        <v>3.6999999999999998E-2</v>
      </c>
      <c r="G55" s="6">
        <f>1-G53</f>
        <v>1</v>
      </c>
      <c r="H55" s="6">
        <f>ROUND(+E55*F55*G55,4)</f>
        <v>1.84E-2</v>
      </c>
    </row>
    <row r="56" spans="1:8" x14ac:dyDescent="0.3">
      <c r="A56" s="48"/>
      <c r="B56" s="4">
        <v>3</v>
      </c>
      <c r="C56" s="2" t="s">
        <v>55</v>
      </c>
      <c r="D56" s="8">
        <v>252054</v>
      </c>
      <c r="E56" s="9">
        <v>5.0000000000000001E-3</v>
      </c>
      <c r="F56" s="16">
        <v>0</v>
      </c>
      <c r="G56" s="6">
        <f>+G55</f>
        <v>1</v>
      </c>
      <c r="H56" s="6">
        <f>ROUND(+E56*F56*G56,4)</f>
        <v>0</v>
      </c>
    </row>
    <row r="57" spans="1:8" x14ac:dyDescent="0.3">
      <c r="A57" s="48"/>
      <c r="B57" s="4">
        <v>4</v>
      </c>
      <c r="C57" s="2" t="s">
        <v>56</v>
      </c>
      <c r="D57" s="11">
        <v>25406676</v>
      </c>
      <c r="E57" s="12">
        <v>0.4975</v>
      </c>
      <c r="F57" s="16">
        <v>0.1045</v>
      </c>
      <c r="G57" s="6">
        <f>+G55</f>
        <v>1</v>
      </c>
      <c r="H57" s="6">
        <f>ROUND(+E57*F57*G57,4)</f>
        <v>5.1999999999999998E-2</v>
      </c>
    </row>
    <row r="58" spans="1:8" ht="15" customHeight="1" x14ac:dyDescent="0.3">
      <c r="A58" s="48"/>
      <c r="B58" s="2"/>
      <c r="C58" s="2" t="s">
        <v>57</v>
      </c>
      <c r="D58" s="13">
        <v>59468856</v>
      </c>
      <c r="E58" s="9">
        <v>1</v>
      </c>
      <c r="F58" s="2"/>
      <c r="G58" s="2"/>
      <c r="H58" s="2"/>
    </row>
    <row r="59" spans="1:8" ht="15" thickBot="1" x14ac:dyDescent="0.35">
      <c r="A59" s="48"/>
      <c r="B59" s="39"/>
      <c r="C59" s="2"/>
      <c r="D59" s="2"/>
      <c r="E59" s="2"/>
      <c r="F59" s="2"/>
      <c r="G59" s="2"/>
      <c r="H59" s="2"/>
    </row>
    <row r="60" spans="1:8" x14ac:dyDescent="0.3">
      <c r="A60" s="48"/>
      <c r="B60" s="49"/>
      <c r="C60" s="50"/>
      <c r="D60" s="2"/>
      <c r="E60" s="2"/>
      <c r="F60" s="17"/>
      <c r="G60" s="18" t="s">
        <v>58</v>
      </c>
      <c r="H60" s="19">
        <f>+H53+H55</f>
        <v>1.84E-2</v>
      </c>
    </row>
    <row r="61" spans="1:8" x14ac:dyDescent="0.3">
      <c r="A61" s="48"/>
      <c r="B61" s="49"/>
      <c r="C61" s="50"/>
      <c r="D61" s="2"/>
      <c r="E61" s="2"/>
      <c r="F61" s="20"/>
      <c r="G61" s="21" t="s">
        <v>59</v>
      </c>
      <c r="H61" s="22">
        <f>+H56+H57</f>
        <v>5.1999999999999998E-2</v>
      </c>
    </row>
    <row r="62" spans="1:8" ht="15" thickBot="1" x14ac:dyDescent="0.35">
      <c r="A62" s="48"/>
      <c r="B62" s="4">
        <v>5</v>
      </c>
      <c r="C62" s="2" t="s">
        <v>60</v>
      </c>
      <c r="D62" s="8">
        <v>3088809</v>
      </c>
      <c r="E62" s="9">
        <v>1</v>
      </c>
      <c r="F62" s="23"/>
      <c r="G62" s="24" t="s">
        <v>61</v>
      </c>
      <c r="H62" s="25">
        <f>SUM(H53:H57)</f>
        <v>7.039999999999999E-2</v>
      </c>
    </row>
    <row r="63" spans="1:8" ht="15" thickBot="1" x14ac:dyDescent="0.35">
      <c r="A63" s="26"/>
      <c r="B63" s="4"/>
      <c r="C63" s="2"/>
      <c r="D63" s="10"/>
      <c r="E63" s="2"/>
      <c r="F63" s="2"/>
      <c r="G63" s="27"/>
      <c r="H63" s="2"/>
    </row>
    <row r="64" spans="1:8" ht="15" customHeight="1" x14ac:dyDescent="0.3">
      <c r="A64" s="47">
        <v>45067</v>
      </c>
      <c r="B64" s="49"/>
      <c r="C64" s="50"/>
      <c r="D64" s="4" t="s">
        <v>42</v>
      </c>
      <c r="E64" s="2"/>
      <c r="F64" s="3"/>
      <c r="G64" s="2"/>
      <c r="H64" s="4" t="s">
        <v>43</v>
      </c>
    </row>
    <row r="65" spans="1:8" x14ac:dyDescent="0.3">
      <c r="A65" s="48"/>
      <c r="B65" s="49"/>
      <c r="C65" s="50"/>
      <c r="D65" s="4" t="s">
        <v>44</v>
      </c>
      <c r="E65" s="4" t="s">
        <v>42</v>
      </c>
      <c r="F65" s="4" t="s">
        <v>45</v>
      </c>
      <c r="G65" s="1"/>
      <c r="H65" s="4" t="s">
        <v>46</v>
      </c>
    </row>
    <row r="66" spans="1:8" x14ac:dyDescent="0.3">
      <c r="A66" s="48"/>
      <c r="B66" s="2"/>
      <c r="C66" s="5" t="s">
        <v>47</v>
      </c>
      <c r="D66" s="5" t="s">
        <v>48</v>
      </c>
      <c r="E66" s="5" t="s">
        <v>49</v>
      </c>
      <c r="F66" s="5" t="s">
        <v>50</v>
      </c>
      <c r="G66" s="5" t="s">
        <v>51</v>
      </c>
      <c r="H66" s="5" t="s">
        <v>52</v>
      </c>
    </row>
    <row r="67" spans="1:8" x14ac:dyDescent="0.3">
      <c r="A67" s="48"/>
      <c r="B67" s="39"/>
      <c r="C67" s="2"/>
      <c r="D67" s="2"/>
      <c r="E67" s="2"/>
      <c r="F67" s="2"/>
      <c r="G67" s="2"/>
      <c r="H67" s="2"/>
    </row>
    <row r="68" spans="1:8" x14ac:dyDescent="0.3">
      <c r="A68" s="48"/>
      <c r="B68" s="4">
        <v>1</v>
      </c>
      <c r="C68" s="2" t="s">
        <v>53</v>
      </c>
      <c r="D68" s="10">
        <v>0</v>
      </c>
      <c r="E68" s="9">
        <v>0</v>
      </c>
      <c r="F68" s="15">
        <v>0</v>
      </c>
      <c r="G68" s="6">
        <f>+D68/D77</f>
        <v>0</v>
      </c>
      <c r="H68" s="6">
        <f>ROUND(+E68*F68*G68,4)</f>
        <v>0</v>
      </c>
    </row>
    <row r="69" spans="1:8" x14ac:dyDescent="0.3">
      <c r="A69" s="48"/>
      <c r="B69" s="39"/>
      <c r="C69" s="2"/>
      <c r="D69" s="10"/>
      <c r="E69" s="2"/>
      <c r="F69" s="2"/>
    </row>
    <row r="70" spans="1:8" x14ac:dyDescent="0.3">
      <c r="A70" s="48"/>
      <c r="B70" s="4">
        <v>2</v>
      </c>
      <c r="C70" s="2" t="s">
        <v>54</v>
      </c>
      <c r="D70" s="8">
        <v>33815144</v>
      </c>
      <c r="E70" s="9">
        <v>0.4975</v>
      </c>
      <c r="F70" s="16">
        <v>3.6999999999999998E-2</v>
      </c>
      <c r="G70" s="6">
        <f>1-G68</f>
        <v>1</v>
      </c>
      <c r="H70" s="6">
        <f>ROUND(+E70*F70*G70,4)</f>
        <v>1.84E-2</v>
      </c>
    </row>
    <row r="71" spans="1:8" x14ac:dyDescent="0.3">
      <c r="A71" s="48"/>
      <c r="B71" s="4">
        <v>3</v>
      </c>
      <c r="C71" s="2" t="s">
        <v>55</v>
      </c>
      <c r="D71" s="8">
        <v>252054</v>
      </c>
      <c r="E71" s="9">
        <v>5.0000000000000001E-3</v>
      </c>
      <c r="F71" s="16">
        <v>0</v>
      </c>
      <c r="G71" s="6">
        <f>+G70</f>
        <v>1</v>
      </c>
      <c r="H71" s="6">
        <f>ROUND(+E71*F71*G71,4)</f>
        <v>0</v>
      </c>
    </row>
    <row r="72" spans="1:8" x14ac:dyDescent="0.3">
      <c r="A72" s="48"/>
      <c r="B72" s="4">
        <v>4</v>
      </c>
      <c r="C72" s="2" t="s">
        <v>56</v>
      </c>
      <c r="D72" s="11">
        <v>25526990</v>
      </c>
      <c r="E72" s="12">
        <v>0.4975</v>
      </c>
      <c r="F72" s="16">
        <v>0.1045</v>
      </c>
      <c r="G72" s="6">
        <f>+G70</f>
        <v>1</v>
      </c>
      <c r="H72" s="6">
        <f>ROUND(+E72*F72*G72,4)</f>
        <v>5.1999999999999998E-2</v>
      </c>
    </row>
    <row r="73" spans="1:8" x14ac:dyDescent="0.3">
      <c r="A73" s="48"/>
      <c r="B73" s="2"/>
      <c r="C73" s="2" t="s">
        <v>57</v>
      </c>
      <c r="D73" s="13">
        <v>59594189</v>
      </c>
      <c r="E73" s="9">
        <v>1</v>
      </c>
      <c r="F73" s="2"/>
      <c r="G73" s="2"/>
      <c r="H73" s="2"/>
    </row>
    <row r="74" spans="1:8" ht="15" customHeight="1" thickBot="1" x14ac:dyDescent="0.35">
      <c r="A74" s="48"/>
      <c r="B74" s="39"/>
      <c r="C74" s="2"/>
      <c r="D74" s="2"/>
      <c r="E74" s="2"/>
      <c r="F74" s="2"/>
      <c r="G74" s="2"/>
      <c r="H74" s="2"/>
    </row>
    <row r="75" spans="1:8" x14ac:dyDescent="0.3">
      <c r="A75" s="48"/>
      <c r="B75" s="49"/>
      <c r="C75" s="50"/>
      <c r="D75" s="2"/>
      <c r="E75" s="2"/>
      <c r="F75" s="17"/>
      <c r="G75" s="18" t="s">
        <v>58</v>
      </c>
      <c r="H75" s="19">
        <f>+H68+H70</f>
        <v>1.84E-2</v>
      </c>
    </row>
    <row r="76" spans="1:8" x14ac:dyDescent="0.3">
      <c r="A76" s="48"/>
      <c r="B76" s="49"/>
      <c r="C76" s="50"/>
      <c r="D76" s="2"/>
      <c r="E76" s="2"/>
      <c r="F76" s="20"/>
      <c r="G76" s="21" t="s">
        <v>59</v>
      </c>
      <c r="H76" s="22">
        <f>+H71+H72</f>
        <v>5.1999999999999998E-2</v>
      </c>
    </row>
    <row r="77" spans="1:8" ht="15" thickBot="1" x14ac:dyDescent="0.35">
      <c r="A77" s="48"/>
      <c r="B77" s="4">
        <v>5</v>
      </c>
      <c r="C77" s="2" t="s">
        <v>60</v>
      </c>
      <c r="D77" s="8">
        <v>3051697</v>
      </c>
      <c r="E77" s="9">
        <v>1</v>
      </c>
      <c r="F77" s="23"/>
      <c r="G77" s="24" t="s">
        <v>61</v>
      </c>
      <c r="H77" s="25">
        <f>SUM(H68:H72)</f>
        <v>7.039999999999999E-2</v>
      </c>
    </row>
    <row r="78" spans="1:8" ht="15" thickBot="1" x14ac:dyDescent="0.35">
      <c r="A78" s="26"/>
      <c r="B78" s="4"/>
      <c r="C78" s="2"/>
      <c r="D78" s="10"/>
      <c r="E78" s="2"/>
      <c r="F78" s="2"/>
      <c r="G78" s="27"/>
      <c r="H78" s="2"/>
    </row>
    <row r="79" spans="1:8" ht="15" customHeight="1" x14ac:dyDescent="0.3">
      <c r="A79" s="47">
        <v>45098</v>
      </c>
      <c r="B79" s="49"/>
      <c r="C79" s="50"/>
      <c r="D79" s="4" t="s">
        <v>42</v>
      </c>
      <c r="E79" s="2"/>
      <c r="F79" s="3"/>
      <c r="G79" s="2"/>
      <c r="H79" s="4" t="s">
        <v>43</v>
      </c>
    </row>
    <row r="80" spans="1:8" x14ac:dyDescent="0.3">
      <c r="A80" s="48"/>
      <c r="B80" s="49"/>
      <c r="C80" s="50"/>
      <c r="D80" s="4" t="s">
        <v>44</v>
      </c>
      <c r="E80" s="4" t="s">
        <v>42</v>
      </c>
      <c r="F80" s="4" t="s">
        <v>45</v>
      </c>
      <c r="G80" s="1"/>
      <c r="H80" s="4" t="s">
        <v>46</v>
      </c>
    </row>
    <row r="81" spans="1:8" x14ac:dyDescent="0.3">
      <c r="A81" s="48"/>
      <c r="B81" s="2"/>
      <c r="C81" s="5" t="s">
        <v>47</v>
      </c>
      <c r="D81" s="5" t="s">
        <v>48</v>
      </c>
      <c r="E81" s="5" t="s">
        <v>49</v>
      </c>
      <c r="F81" s="5" t="s">
        <v>50</v>
      </c>
      <c r="G81" s="5" t="s">
        <v>51</v>
      </c>
      <c r="H81" s="5" t="s">
        <v>52</v>
      </c>
    </row>
    <row r="82" spans="1:8" x14ac:dyDescent="0.3">
      <c r="A82" s="48"/>
      <c r="B82" s="39"/>
      <c r="C82" s="2"/>
      <c r="D82" s="2"/>
      <c r="E82" s="2"/>
      <c r="F82" s="2"/>
      <c r="G82" s="2"/>
      <c r="H82" s="2"/>
    </row>
    <row r="83" spans="1:8" x14ac:dyDescent="0.3">
      <c r="A83" s="48"/>
      <c r="B83" s="4">
        <v>1</v>
      </c>
      <c r="C83" s="2" t="s">
        <v>53</v>
      </c>
      <c r="D83" s="10">
        <v>0</v>
      </c>
      <c r="E83" s="9">
        <v>0</v>
      </c>
      <c r="F83" s="15">
        <v>0</v>
      </c>
      <c r="G83" s="6">
        <f>+D83/D92</f>
        <v>0</v>
      </c>
      <c r="H83" s="6">
        <f>ROUND(+E83*F83*G83,4)</f>
        <v>0</v>
      </c>
    </row>
    <row r="84" spans="1:8" x14ac:dyDescent="0.3">
      <c r="A84" s="48"/>
      <c r="B84" s="39"/>
      <c r="C84" s="2"/>
      <c r="D84" s="10"/>
      <c r="E84" s="2"/>
      <c r="F84" s="2"/>
    </row>
    <row r="85" spans="1:8" x14ac:dyDescent="0.3">
      <c r="A85" s="48"/>
      <c r="B85" s="4">
        <v>2</v>
      </c>
      <c r="C85" s="2" t="s">
        <v>54</v>
      </c>
      <c r="D85" s="8">
        <v>33820388</v>
      </c>
      <c r="E85" s="9">
        <v>0.4975</v>
      </c>
      <c r="F85" s="16">
        <v>3.6999999999999998E-2</v>
      </c>
      <c r="G85" s="6">
        <f>1-G83</f>
        <v>1</v>
      </c>
      <c r="H85" s="6">
        <f>ROUND(+E85*F85*G85,4)</f>
        <v>1.84E-2</v>
      </c>
    </row>
    <row r="86" spans="1:8" x14ac:dyDescent="0.3">
      <c r="A86" s="48"/>
      <c r="B86" s="4">
        <v>3</v>
      </c>
      <c r="C86" s="2" t="s">
        <v>55</v>
      </c>
      <c r="D86" s="8">
        <v>252054</v>
      </c>
      <c r="E86" s="9">
        <v>5.0000000000000001E-3</v>
      </c>
      <c r="F86" s="16">
        <v>0</v>
      </c>
      <c r="G86" s="6">
        <f>+G85</f>
        <v>1</v>
      </c>
      <c r="H86" s="6">
        <f>ROUND(+E86*F86*G86,4)</f>
        <v>0</v>
      </c>
    </row>
    <row r="87" spans="1:8" x14ac:dyDescent="0.3">
      <c r="A87" s="48"/>
      <c r="B87" s="4">
        <v>4</v>
      </c>
      <c r="C87" s="2" t="s">
        <v>56</v>
      </c>
      <c r="D87" s="11">
        <v>25682821</v>
      </c>
      <c r="E87" s="12">
        <v>0.4975</v>
      </c>
      <c r="F87" s="16">
        <v>0.1045</v>
      </c>
      <c r="G87" s="6">
        <f>+G85</f>
        <v>1</v>
      </c>
      <c r="H87" s="6">
        <f>ROUND(+E87*F87*G87,4)</f>
        <v>5.1999999999999998E-2</v>
      </c>
    </row>
    <row r="88" spans="1:8" x14ac:dyDescent="0.3">
      <c r="A88" s="48"/>
      <c r="B88" s="2"/>
      <c r="C88" s="2" t="s">
        <v>57</v>
      </c>
      <c r="D88" s="13">
        <v>59755264</v>
      </c>
      <c r="E88" s="9">
        <v>1</v>
      </c>
      <c r="F88" s="2"/>
      <c r="G88" s="2"/>
      <c r="H88" s="2"/>
    </row>
    <row r="89" spans="1:8" ht="15" thickBot="1" x14ac:dyDescent="0.35">
      <c r="A89" s="48"/>
      <c r="B89" s="39"/>
      <c r="C89" s="2"/>
      <c r="D89" s="2"/>
      <c r="E89" s="2"/>
      <c r="F89" s="2"/>
      <c r="G89" s="2"/>
      <c r="H89" s="2"/>
    </row>
    <row r="90" spans="1:8" ht="15" customHeight="1" x14ac:dyDescent="0.3">
      <c r="A90" s="48"/>
      <c r="B90" s="49"/>
      <c r="C90" s="50"/>
      <c r="D90" s="2"/>
      <c r="E90" s="2"/>
      <c r="F90" s="17"/>
      <c r="G90" s="18" t="s">
        <v>58</v>
      </c>
      <c r="H90" s="19">
        <f>+H83+H85</f>
        <v>1.84E-2</v>
      </c>
    </row>
    <row r="91" spans="1:8" x14ac:dyDescent="0.3">
      <c r="A91" s="48"/>
      <c r="B91" s="49"/>
      <c r="C91" s="50"/>
      <c r="D91" s="2"/>
      <c r="E91" s="2"/>
      <c r="F91" s="20"/>
      <c r="G91" s="21" t="s">
        <v>59</v>
      </c>
      <c r="H91" s="22">
        <f>+H86+H87</f>
        <v>5.1999999999999998E-2</v>
      </c>
    </row>
    <row r="92" spans="1:8" ht="15" thickBot="1" x14ac:dyDescent="0.35">
      <c r="A92" s="48"/>
      <c r="B92" s="4">
        <v>5</v>
      </c>
      <c r="C92" s="2" t="s">
        <v>60</v>
      </c>
      <c r="D92" s="8">
        <v>2982931</v>
      </c>
      <c r="E92" s="9">
        <v>1</v>
      </c>
      <c r="F92" s="23"/>
      <c r="G92" s="24" t="s">
        <v>61</v>
      </c>
      <c r="H92" s="25">
        <f>SUM(H83:H87)</f>
        <v>7.039999999999999E-2</v>
      </c>
    </row>
    <row r="93" spans="1:8" ht="15" thickBot="1" x14ac:dyDescent="0.35">
      <c r="A93" s="26"/>
      <c r="B93" s="4"/>
      <c r="C93" s="2"/>
      <c r="D93" s="10"/>
      <c r="E93" s="2"/>
      <c r="F93" s="2"/>
      <c r="G93" s="27"/>
      <c r="H93" s="2"/>
    </row>
    <row r="94" spans="1:8" ht="15" customHeight="1" x14ac:dyDescent="0.3">
      <c r="A94" s="47">
        <v>45128</v>
      </c>
      <c r="B94" s="49"/>
      <c r="C94" s="50"/>
      <c r="D94" s="4" t="s">
        <v>42</v>
      </c>
      <c r="E94" s="2"/>
      <c r="F94" s="3"/>
      <c r="G94" s="2"/>
      <c r="H94" s="4" t="s">
        <v>43</v>
      </c>
    </row>
    <row r="95" spans="1:8" x14ac:dyDescent="0.3">
      <c r="A95" s="48"/>
      <c r="B95" s="49"/>
      <c r="C95" s="50"/>
      <c r="D95" s="4" t="s">
        <v>44</v>
      </c>
      <c r="E95" s="4" t="s">
        <v>42</v>
      </c>
      <c r="F95" s="4" t="s">
        <v>45</v>
      </c>
      <c r="G95" s="1"/>
      <c r="H95" s="4" t="s">
        <v>46</v>
      </c>
    </row>
    <row r="96" spans="1:8" x14ac:dyDescent="0.3">
      <c r="A96" s="48"/>
      <c r="B96" s="2"/>
      <c r="C96" s="5" t="s">
        <v>47</v>
      </c>
      <c r="D96" s="5" t="s">
        <v>48</v>
      </c>
      <c r="E96" s="5" t="s">
        <v>49</v>
      </c>
      <c r="F96" s="5" t="s">
        <v>50</v>
      </c>
      <c r="G96" s="5" t="s">
        <v>51</v>
      </c>
      <c r="H96" s="5" t="s">
        <v>52</v>
      </c>
    </row>
    <row r="97" spans="1:8" x14ac:dyDescent="0.3">
      <c r="A97" s="48"/>
      <c r="B97" s="39"/>
      <c r="C97" s="2"/>
      <c r="D97" s="2"/>
      <c r="E97" s="2"/>
      <c r="F97" s="2"/>
      <c r="G97" s="2"/>
      <c r="H97" s="2"/>
    </row>
    <row r="98" spans="1:8" x14ac:dyDescent="0.3">
      <c r="A98" s="48"/>
      <c r="B98" s="4">
        <v>1</v>
      </c>
      <c r="C98" s="2" t="s">
        <v>53</v>
      </c>
      <c r="D98" s="10">
        <v>0</v>
      </c>
      <c r="E98" s="9">
        <v>0</v>
      </c>
      <c r="F98" s="15">
        <v>0</v>
      </c>
      <c r="G98" s="6">
        <f>+D98/D107</f>
        <v>0</v>
      </c>
      <c r="H98" s="6">
        <f>ROUND(+E98*F98*G98,4)</f>
        <v>0</v>
      </c>
    </row>
    <row r="99" spans="1:8" x14ac:dyDescent="0.3">
      <c r="A99" s="48"/>
      <c r="B99" s="39"/>
      <c r="C99" s="2"/>
      <c r="D99" s="10"/>
      <c r="E99" s="2"/>
      <c r="F99" s="2"/>
    </row>
    <row r="100" spans="1:8" x14ac:dyDescent="0.3">
      <c r="A100" s="48"/>
      <c r="B100" s="4">
        <v>2</v>
      </c>
      <c r="C100" s="2" t="s">
        <v>54</v>
      </c>
      <c r="D100" s="8">
        <v>34614598</v>
      </c>
      <c r="E100" s="9">
        <v>0.4975</v>
      </c>
      <c r="F100" s="16">
        <v>3.6900000000000002E-2</v>
      </c>
      <c r="G100" s="6">
        <f>1-G98</f>
        <v>1</v>
      </c>
      <c r="H100" s="6">
        <f>ROUND(+E100*F100*G100,4)</f>
        <v>1.84E-2</v>
      </c>
    </row>
    <row r="101" spans="1:8" x14ac:dyDescent="0.3">
      <c r="A101" s="48"/>
      <c r="B101" s="4">
        <v>3</v>
      </c>
      <c r="C101" s="2" t="s">
        <v>55</v>
      </c>
      <c r="D101" s="8">
        <v>252054</v>
      </c>
      <c r="E101" s="9">
        <v>5.0000000000000001E-3</v>
      </c>
      <c r="F101" s="16">
        <v>0</v>
      </c>
      <c r="G101" s="6">
        <f>+G100</f>
        <v>1</v>
      </c>
      <c r="H101" s="6">
        <f>ROUND(+E101*F101*G101,4)</f>
        <v>0</v>
      </c>
    </row>
    <row r="102" spans="1:8" x14ac:dyDescent="0.3">
      <c r="A102" s="48"/>
      <c r="B102" s="4">
        <v>4</v>
      </c>
      <c r="C102" s="2" t="s">
        <v>56</v>
      </c>
      <c r="D102" s="11">
        <v>25846767</v>
      </c>
      <c r="E102" s="12">
        <v>0.4975</v>
      </c>
      <c r="F102" s="16">
        <v>0.1045</v>
      </c>
      <c r="G102" s="6">
        <f>+G100</f>
        <v>1</v>
      </c>
      <c r="H102" s="6">
        <f>ROUND(+E102*F102*G102,4)</f>
        <v>5.1999999999999998E-2</v>
      </c>
    </row>
    <row r="103" spans="1:8" x14ac:dyDescent="0.3">
      <c r="A103" s="48"/>
      <c r="B103" s="2"/>
      <c r="C103" s="2" t="s">
        <v>57</v>
      </c>
      <c r="D103" s="13">
        <v>60713419</v>
      </c>
      <c r="E103" s="9">
        <v>1</v>
      </c>
      <c r="F103" s="2"/>
      <c r="G103" s="2"/>
      <c r="H103" s="2"/>
    </row>
    <row r="104" spans="1:8" ht="15" thickBot="1" x14ac:dyDescent="0.35">
      <c r="A104" s="48"/>
      <c r="B104" s="39"/>
      <c r="C104" s="2"/>
      <c r="D104" s="2"/>
      <c r="E104" s="2"/>
      <c r="F104" s="2"/>
      <c r="G104" s="2"/>
      <c r="H104" s="2"/>
    </row>
    <row r="105" spans="1:8" x14ac:dyDescent="0.3">
      <c r="A105" s="48"/>
      <c r="B105" s="49"/>
      <c r="C105" s="50"/>
      <c r="D105" s="2"/>
      <c r="E105" s="2"/>
      <c r="F105" s="17"/>
      <c r="G105" s="18" t="s">
        <v>58</v>
      </c>
      <c r="H105" s="19">
        <f>+H98+H100</f>
        <v>1.84E-2</v>
      </c>
    </row>
    <row r="106" spans="1:8" ht="15" customHeight="1" x14ac:dyDescent="0.3">
      <c r="A106" s="48"/>
      <c r="B106" s="49"/>
      <c r="C106" s="50"/>
      <c r="D106" s="2"/>
      <c r="E106" s="2"/>
      <c r="F106" s="20"/>
      <c r="G106" s="21" t="s">
        <v>59</v>
      </c>
      <c r="H106" s="22">
        <f>+H101+H102</f>
        <v>5.1999999999999998E-2</v>
      </c>
    </row>
    <row r="107" spans="1:8" ht="15" thickBot="1" x14ac:dyDescent="0.35">
      <c r="A107" s="48"/>
      <c r="B107" s="4">
        <v>5</v>
      </c>
      <c r="C107" s="2" t="s">
        <v>60</v>
      </c>
      <c r="D107" s="8">
        <v>2881022</v>
      </c>
      <c r="E107" s="9">
        <v>1</v>
      </c>
      <c r="F107" s="23"/>
      <c r="G107" s="24" t="s">
        <v>61</v>
      </c>
      <c r="H107" s="25">
        <f>SUM(H98:H102)</f>
        <v>7.039999999999999E-2</v>
      </c>
    </row>
    <row r="108" spans="1:8" ht="15" thickBot="1" x14ac:dyDescent="0.35">
      <c r="A108" s="26"/>
      <c r="B108" s="4"/>
      <c r="C108" s="2"/>
      <c r="D108" s="10"/>
      <c r="E108" s="2"/>
      <c r="F108" s="2"/>
      <c r="G108" s="27"/>
      <c r="H108" s="2"/>
    </row>
    <row r="109" spans="1:8" ht="15" customHeight="1" x14ac:dyDescent="0.3">
      <c r="A109" s="47">
        <v>45159</v>
      </c>
      <c r="B109" s="49"/>
      <c r="C109" s="50"/>
      <c r="D109" s="4" t="s">
        <v>42</v>
      </c>
      <c r="E109" s="2"/>
      <c r="F109" s="3"/>
      <c r="G109" s="2"/>
      <c r="H109" s="4" t="s">
        <v>43</v>
      </c>
    </row>
    <row r="110" spans="1:8" x14ac:dyDescent="0.3">
      <c r="A110" s="48"/>
      <c r="B110" s="49"/>
      <c r="C110" s="50"/>
      <c r="D110" s="4" t="s">
        <v>44</v>
      </c>
      <c r="E110" s="4" t="s">
        <v>42</v>
      </c>
      <c r="F110" s="4" t="s">
        <v>45</v>
      </c>
      <c r="G110" s="1"/>
      <c r="H110" s="4" t="s">
        <v>46</v>
      </c>
    </row>
    <row r="111" spans="1:8" x14ac:dyDescent="0.3">
      <c r="A111" s="48"/>
      <c r="B111" s="2"/>
      <c r="C111" s="5" t="s">
        <v>47</v>
      </c>
      <c r="D111" s="5" t="s">
        <v>48</v>
      </c>
      <c r="E111" s="5" t="s">
        <v>49</v>
      </c>
      <c r="F111" s="5" t="s">
        <v>50</v>
      </c>
      <c r="G111" s="5" t="s">
        <v>51</v>
      </c>
      <c r="H111" s="5" t="s">
        <v>52</v>
      </c>
    </row>
    <row r="112" spans="1:8" x14ac:dyDescent="0.3">
      <c r="A112" s="48"/>
      <c r="B112" s="39"/>
      <c r="C112" s="2"/>
      <c r="D112" s="2"/>
      <c r="E112" s="2"/>
      <c r="F112" s="2"/>
      <c r="G112" s="2"/>
      <c r="H112" s="2"/>
    </row>
    <row r="113" spans="1:8" x14ac:dyDescent="0.3">
      <c r="A113" s="48"/>
      <c r="B113" s="4">
        <v>1</v>
      </c>
      <c r="C113" s="2" t="s">
        <v>53</v>
      </c>
      <c r="D113" s="10">
        <v>0</v>
      </c>
      <c r="E113" s="9">
        <v>0</v>
      </c>
      <c r="F113" s="15">
        <v>0</v>
      </c>
      <c r="G113" s="6">
        <f>+D113/D122</f>
        <v>0</v>
      </c>
      <c r="H113" s="6">
        <f>ROUND(+E113*F113*G113,4)</f>
        <v>0</v>
      </c>
    </row>
    <row r="114" spans="1:8" x14ac:dyDescent="0.3">
      <c r="A114" s="48"/>
      <c r="B114" s="39"/>
      <c r="C114" s="2"/>
      <c r="D114" s="10"/>
      <c r="E114" s="2"/>
      <c r="F114" s="2"/>
    </row>
    <row r="115" spans="1:8" x14ac:dyDescent="0.3">
      <c r="A115" s="48"/>
      <c r="B115" s="4">
        <v>2</v>
      </c>
      <c r="C115" s="2" t="s">
        <v>54</v>
      </c>
      <c r="D115" s="8">
        <v>34619675</v>
      </c>
      <c r="E115" s="9">
        <v>0.4975</v>
      </c>
      <c r="F115" s="16">
        <v>3.6900000000000002E-2</v>
      </c>
      <c r="G115" s="6">
        <f>1-G113</f>
        <v>1</v>
      </c>
      <c r="H115" s="6">
        <f>ROUND(+E115*F115*G115,4)</f>
        <v>1.84E-2</v>
      </c>
    </row>
    <row r="116" spans="1:8" x14ac:dyDescent="0.3">
      <c r="A116" s="48"/>
      <c r="B116" s="4">
        <v>3</v>
      </c>
      <c r="C116" s="2" t="s">
        <v>55</v>
      </c>
      <c r="D116" s="8">
        <v>252054</v>
      </c>
      <c r="E116" s="9">
        <v>5.0000000000000001E-3</v>
      </c>
      <c r="F116" s="16">
        <v>0</v>
      </c>
      <c r="G116" s="6">
        <f>+G115</f>
        <v>1</v>
      </c>
      <c r="H116" s="6">
        <f>ROUND(+E116*F116*G116,4)</f>
        <v>0</v>
      </c>
    </row>
    <row r="117" spans="1:8" x14ac:dyDescent="0.3">
      <c r="A117" s="48"/>
      <c r="B117" s="4">
        <v>4</v>
      </c>
      <c r="C117" s="2" t="s">
        <v>56</v>
      </c>
      <c r="D117" s="11">
        <v>25960040</v>
      </c>
      <c r="E117" s="12">
        <v>0.4975</v>
      </c>
      <c r="F117" s="16">
        <v>0.1045</v>
      </c>
      <c r="G117" s="6">
        <f>+G115</f>
        <v>1</v>
      </c>
      <c r="H117" s="6">
        <f>ROUND(+E117*F117*G117,4)</f>
        <v>5.1999999999999998E-2</v>
      </c>
    </row>
    <row r="118" spans="1:8" x14ac:dyDescent="0.3">
      <c r="A118" s="48"/>
      <c r="B118" s="2"/>
      <c r="C118" s="2" t="s">
        <v>57</v>
      </c>
      <c r="D118" s="13">
        <v>60831769</v>
      </c>
      <c r="E118" s="9">
        <v>1</v>
      </c>
      <c r="F118" s="2"/>
      <c r="G118" s="2"/>
      <c r="H118" s="2"/>
    </row>
    <row r="119" spans="1:8" ht="15" thickBot="1" x14ac:dyDescent="0.35">
      <c r="A119" s="48"/>
      <c r="B119" s="39"/>
      <c r="C119" s="2"/>
      <c r="D119" s="2"/>
      <c r="E119" s="2"/>
      <c r="F119" s="2"/>
      <c r="G119" s="2"/>
      <c r="H119" s="2"/>
    </row>
    <row r="120" spans="1:8" x14ac:dyDescent="0.3">
      <c r="A120" s="48"/>
      <c r="B120" s="49"/>
      <c r="C120" s="50"/>
      <c r="D120" s="2"/>
      <c r="E120" s="2"/>
      <c r="F120" s="17"/>
      <c r="G120" s="18" t="s">
        <v>58</v>
      </c>
      <c r="H120" s="19">
        <f>+H113+H115</f>
        <v>1.84E-2</v>
      </c>
    </row>
    <row r="121" spans="1:8" x14ac:dyDescent="0.3">
      <c r="A121" s="48"/>
      <c r="B121" s="49"/>
      <c r="C121" s="50"/>
      <c r="D121" s="2"/>
      <c r="E121" s="2"/>
      <c r="F121" s="20"/>
      <c r="G121" s="21" t="s">
        <v>59</v>
      </c>
      <c r="H121" s="22">
        <f>+H116+H117</f>
        <v>5.1999999999999998E-2</v>
      </c>
    </row>
    <row r="122" spans="1:8" ht="15" customHeight="1" thickBot="1" x14ac:dyDescent="0.35">
      <c r="A122" s="48"/>
      <c r="B122" s="4">
        <v>5</v>
      </c>
      <c r="C122" s="2" t="s">
        <v>60</v>
      </c>
      <c r="D122" s="8">
        <v>3206503</v>
      </c>
      <c r="E122" s="9">
        <v>1</v>
      </c>
      <c r="F122" s="23"/>
      <c r="G122" s="24" t="s">
        <v>61</v>
      </c>
      <c r="H122" s="25">
        <f>SUM(H113:H117)</f>
        <v>7.039999999999999E-2</v>
      </c>
    </row>
    <row r="123" spans="1:8" ht="15" thickBot="1" x14ac:dyDescent="0.35">
      <c r="A123" s="26"/>
      <c r="B123" s="4"/>
      <c r="C123" s="2"/>
      <c r="D123" s="10"/>
      <c r="E123" s="2"/>
      <c r="F123" s="2"/>
      <c r="G123" s="27"/>
      <c r="H123" s="2"/>
    </row>
    <row r="124" spans="1:8" ht="15" customHeight="1" x14ac:dyDescent="0.3">
      <c r="A124" s="47">
        <v>45190</v>
      </c>
      <c r="B124" s="49"/>
      <c r="C124" s="50"/>
      <c r="D124" s="4" t="s">
        <v>42</v>
      </c>
      <c r="E124" s="2"/>
      <c r="F124" s="3"/>
      <c r="G124" s="2"/>
      <c r="H124" s="4" t="s">
        <v>43</v>
      </c>
    </row>
    <row r="125" spans="1:8" x14ac:dyDescent="0.3">
      <c r="A125" s="48"/>
      <c r="B125" s="49"/>
      <c r="C125" s="50"/>
      <c r="D125" s="4" t="s">
        <v>44</v>
      </c>
      <c r="E125" s="4" t="s">
        <v>42</v>
      </c>
      <c r="F125" s="4" t="s">
        <v>45</v>
      </c>
      <c r="G125" s="1"/>
      <c r="H125" s="4" t="s">
        <v>46</v>
      </c>
    </row>
    <row r="126" spans="1:8" x14ac:dyDescent="0.3">
      <c r="A126" s="48"/>
      <c r="B126" s="2"/>
      <c r="C126" s="5" t="s">
        <v>47</v>
      </c>
      <c r="D126" s="5" t="s">
        <v>48</v>
      </c>
      <c r="E126" s="5" t="s">
        <v>49</v>
      </c>
      <c r="F126" s="5" t="s">
        <v>50</v>
      </c>
      <c r="G126" s="5" t="s">
        <v>51</v>
      </c>
      <c r="H126" s="5" t="s">
        <v>52</v>
      </c>
    </row>
    <row r="127" spans="1:8" x14ac:dyDescent="0.3">
      <c r="A127" s="48"/>
      <c r="B127" s="39"/>
      <c r="C127" s="2"/>
      <c r="D127" s="2"/>
      <c r="E127" s="2"/>
      <c r="F127" s="2"/>
      <c r="G127" s="2"/>
      <c r="H127" s="2"/>
    </row>
    <row r="128" spans="1:8" x14ac:dyDescent="0.3">
      <c r="A128" s="48"/>
      <c r="B128" s="4">
        <v>1</v>
      </c>
      <c r="C128" s="2" t="s">
        <v>53</v>
      </c>
      <c r="D128" s="10">
        <v>0</v>
      </c>
      <c r="E128" s="9">
        <v>0</v>
      </c>
      <c r="F128" s="15">
        <v>0</v>
      </c>
      <c r="G128" s="6">
        <f>+D128/D137</f>
        <v>0</v>
      </c>
      <c r="H128" s="6">
        <f>ROUND(+E128*F128*G128,4)</f>
        <v>0</v>
      </c>
    </row>
    <row r="129" spans="1:8" x14ac:dyDescent="0.3">
      <c r="A129" s="48"/>
      <c r="B129" s="39"/>
      <c r="C129" s="2"/>
      <c r="D129" s="10"/>
      <c r="E129" s="2"/>
      <c r="F129" s="2"/>
    </row>
    <row r="130" spans="1:8" x14ac:dyDescent="0.3">
      <c r="A130" s="48"/>
      <c r="B130" s="4">
        <v>2</v>
      </c>
      <c r="C130" s="2" t="s">
        <v>54</v>
      </c>
      <c r="D130" s="8">
        <v>34624677</v>
      </c>
      <c r="E130" s="9">
        <v>0.4975</v>
      </c>
      <c r="F130" s="16">
        <v>3.6900000000000002E-2</v>
      </c>
      <c r="G130" s="6">
        <f>1-G128</f>
        <v>1</v>
      </c>
      <c r="H130" s="6">
        <f>ROUND(+E130*F130*G130,4)</f>
        <v>1.84E-2</v>
      </c>
    </row>
    <row r="131" spans="1:8" x14ac:dyDescent="0.3">
      <c r="A131" s="48"/>
      <c r="B131" s="4">
        <v>3</v>
      </c>
      <c r="C131" s="2" t="s">
        <v>55</v>
      </c>
      <c r="D131" s="8">
        <v>252054</v>
      </c>
      <c r="E131" s="9">
        <v>5.0000000000000001E-3</v>
      </c>
      <c r="F131" s="16">
        <v>0</v>
      </c>
      <c r="G131" s="6">
        <f>+G130</f>
        <v>1</v>
      </c>
      <c r="H131" s="6">
        <f>ROUND(+E131*F131*G131,4)</f>
        <v>0</v>
      </c>
    </row>
    <row r="132" spans="1:8" x14ac:dyDescent="0.3">
      <c r="A132" s="48"/>
      <c r="B132" s="4">
        <v>4</v>
      </c>
      <c r="C132" s="2" t="s">
        <v>56</v>
      </c>
      <c r="D132" s="11">
        <v>26194414</v>
      </c>
      <c r="E132" s="12">
        <v>0.4975</v>
      </c>
      <c r="F132" s="16">
        <v>0.1045</v>
      </c>
      <c r="G132" s="6">
        <f>+G130</f>
        <v>1</v>
      </c>
      <c r="H132" s="6">
        <f>ROUND(+E132*F132*G132,4)</f>
        <v>5.1999999999999998E-2</v>
      </c>
    </row>
    <row r="133" spans="1:8" x14ac:dyDescent="0.3">
      <c r="A133" s="48"/>
      <c r="B133" s="2"/>
      <c r="C133" s="2" t="s">
        <v>57</v>
      </c>
      <c r="D133" s="13">
        <v>61071146</v>
      </c>
      <c r="E133" s="9">
        <v>1</v>
      </c>
      <c r="F133" s="2"/>
      <c r="G133" s="2"/>
      <c r="H133" s="2"/>
    </row>
    <row r="134" spans="1:8" ht="15" thickBot="1" x14ac:dyDescent="0.35">
      <c r="A134" s="48"/>
      <c r="B134" s="39"/>
      <c r="C134" s="2"/>
      <c r="D134" s="2"/>
      <c r="E134" s="2"/>
      <c r="F134" s="2"/>
      <c r="G134" s="2"/>
      <c r="H134" s="2"/>
    </row>
    <row r="135" spans="1:8" x14ac:dyDescent="0.3">
      <c r="A135" s="48"/>
      <c r="B135" s="49"/>
      <c r="C135" s="50"/>
      <c r="D135" s="2"/>
      <c r="E135" s="2"/>
      <c r="F135" s="17"/>
      <c r="G135" s="18" t="s">
        <v>58</v>
      </c>
      <c r="H135" s="19">
        <f>+H128+H130</f>
        <v>1.84E-2</v>
      </c>
    </row>
    <row r="136" spans="1:8" x14ac:dyDescent="0.3">
      <c r="A136" s="48"/>
      <c r="B136" s="49"/>
      <c r="C136" s="50"/>
      <c r="D136" s="2"/>
      <c r="E136" s="2"/>
      <c r="F136" s="20"/>
      <c r="G136" s="21" t="s">
        <v>59</v>
      </c>
      <c r="H136" s="22">
        <f>+H131+H132</f>
        <v>5.1999999999999998E-2</v>
      </c>
    </row>
    <row r="137" spans="1:8" ht="15" thickBot="1" x14ac:dyDescent="0.35">
      <c r="A137" s="48"/>
      <c r="B137" s="4">
        <v>5</v>
      </c>
      <c r="C137" s="2" t="s">
        <v>60</v>
      </c>
      <c r="D137" s="8">
        <v>3434328</v>
      </c>
      <c r="E137" s="9">
        <v>1</v>
      </c>
      <c r="F137" s="23"/>
      <c r="G137" s="24" t="s">
        <v>61</v>
      </c>
      <c r="H137" s="25">
        <f>SUM(H128:H132)</f>
        <v>7.039999999999999E-2</v>
      </c>
    </row>
    <row r="138" spans="1:8" ht="15" customHeight="1" thickBot="1" x14ac:dyDescent="0.35">
      <c r="A138" s="26"/>
      <c r="B138" s="4"/>
      <c r="C138" s="2"/>
      <c r="D138" s="10"/>
      <c r="E138" s="2"/>
      <c r="F138" s="2"/>
      <c r="G138" s="27"/>
      <c r="H138" s="2"/>
    </row>
    <row r="139" spans="1:8" ht="15" customHeight="1" x14ac:dyDescent="0.3">
      <c r="A139" s="47">
        <v>45220</v>
      </c>
      <c r="B139" s="49"/>
      <c r="C139" s="50"/>
      <c r="D139" s="4" t="s">
        <v>42</v>
      </c>
      <c r="E139" s="2"/>
      <c r="F139" s="3"/>
      <c r="G139" s="2"/>
      <c r="H139" s="4" t="s">
        <v>43</v>
      </c>
    </row>
    <row r="140" spans="1:8" x14ac:dyDescent="0.3">
      <c r="A140" s="48"/>
      <c r="B140" s="49"/>
      <c r="C140" s="50"/>
      <c r="D140" s="4" t="s">
        <v>44</v>
      </c>
      <c r="E140" s="4" t="s">
        <v>42</v>
      </c>
      <c r="F140" s="4" t="s">
        <v>45</v>
      </c>
      <c r="G140" s="1"/>
      <c r="H140" s="4" t="s">
        <v>46</v>
      </c>
    </row>
    <row r="141" spans="1:8" x14ac:dyDescent="0.3">
      <c r="A141" s="48"/>
      <c r="B141" s="2"/>
      <c r="C141" s="5" t="s">
        <v>47</v>
      </c>
      <c r="D141" s="5" t="s">
        <v>48</v>
      </c>
      <c r="E141" s="5" t="s">
        <v>49</v>
      </c>
      <c r="F141" s="5" t="s">
        <v>50</v>
      </c>
      <c r="G141" s="5" t="s">
        <v>51</v>
      </c>
      <c r="H141" s="5" t="s">
        <v>52</v>
      </c>
    </row>
    <row r="142" spans="1:8" x14ac:dyDescent="0.3">
      <c r="A142" s="48"/>
      <c r="B142" s="39"/>
      <c r="C142" s="2"/>
      <c r="D142" s="2"/>
      <c r="E142" s="2"/>
      <c r="F142" s="2"/>
      <c r="G142" s="2"/>
      <c r="H142" s="2"/>
    </row>
    <row r="143" spans="1:8" x14ac:dyDescent="0.3">
      <c r="A143" s="48"/>
      <c r="B143" s="4">
        <v>1</v>
      </c>
      <c r="C143" s="2" t="s">
        <v>53</v>
      </c>
      <c r="D143" s="10">
        <v>0</v>
      </c>
      <c r="E143" s="9">
        <v>0</v>
      </c>
      <c r="F143" s="15">
        <v>0</v>
      </c>
      <c r="G143" s="6">
        <f>+D143/D152</f>
        <v>0</v>
      </c>
      <c r="H143" s="6">
        <f>ROUND(+E143*F143*G143,4)</f>
        <v>0</v>
      </c>
    </row>
    <row r="144" spans="1:8" x14ac:dyDescent="0.3">
      <c r="A144" s="48"/>
      <c r="B144" s="39"/>
      <c r="C144" s="2"/>
      <c r="D144" s="10"/>
      <c r="E144" s="2"/>
      <c r="F144" s="2"/>
    </row>
    <row r="145" spans="1:8" x14ac:dyDescent="0.3">
      <c r="A145" s="48"/>
      <c r="B145" s="4">
        <v>2</v>
      </c>
      <c r="C145" s="2" t="s">
        <v>54</v>
      </c>
      <c r="D145" s="8">
        <v>34629740</v>
      </c>
      <c r="E145" s="9">
        <v>0.4975</v>
      </c>
      <c r="F145" s="16">
        <v>3.6900000000000002E-2</v>
      </c>
      <c r="G145" s="6">
        <f>1-G143</f>
        <v>1</v>
      </c>
      <c r="H145" s="6">
        <f>ROUND(+E145*F145*G145,4)</f>
        <v>1.84E-2</v>
      </c>
    </row>
    <row r="146" spans="1:8" x14ac:dyDescent="0.3">
      <c r="A146" s="48"/>
      <c r="B146" s="4">
        <v>3</v>
      </c>
      <c r="C146" s="2" t="s">
        <v>55</v>
      </c>
      <c r="D146" s="8">
        <v>252054</v>
      </c>
      <c r="E146" s="9">
        <v>5.0000000000000001E-3</v>
      </c>
      <c r="F146" s="16">
        <v>0</v>
      </c>
      <c r="G146" s="6">
        <f>+G145</f>
        <v>1</v>
      </c>
      <c r="H146" s="6">
        <f>ROUND(+E146*F146*G146,4)</f>
        <v>0</v>
      </c>
    </row>
    <row r="147" spans="1:8" x14ac:dyDescent="0.3">
      <c r="A147" s="48"/>
      <c r="B147" s="4">
        <v>4</v>
      </c>
      <c r="C147" s="2" t="s">
        <v>56</v>
      </c>
      <c r="D147" s="11">
        <v>24803655</v>
      </c>
      <c r="E147" s="12">
        <v>0.4975</v>
      </c>
      <c r="F147" s="16">
        <v>0.1045</v>
      </c>
      <c r="G147" s="6">
        <f>+G145</f>
        <v>1</v>
      </c>
      <c r="H147" s="6">
        <f>ROUND(+E147*F147*G147,4)</f>
        <v>5.1999999999999998E-2</v>
      </c>
    </row>
    <row r="148" spans="1:8" x14ac:dyDescent="0.3">
      <c r="A148" s="48"/>
      <c r="B148" s="2"/>
      <c r="C148" s="2" t="s">
        <v>57</v>
      </c>
      <c r="D148" s="13">
        <v>59685449</v>
      </c>
      <c r="E148" s="9">
        <v>1</v>
      </c>
      <c r="F148" s="2"/>
      <c r="G148" s="2"/>
      <c r="H148" s="2"/>
    </row>
    <row r="149" spans="1:8" ht="15" thickBot="1" x14ac:dyDescent="0.35">
      <c r="A149" s="48"/>
      <c r="B149" s="39"/>
      <c r="C149" s="2"/>
      <c r="D149" s="2"/>
      <c r="E149" s="2"/>
      <c r="F149" s="2"/>
      <c r="G149" s="2"/>
      <c r="H149" s="2"/>
    </row>
    <row r="150" spans="1:8" x14ac:dyDescent="0.3">
      <c r="A150" s="48"/>
      <c r="B150" s="49"/>
      <c r="C150" s="50"/>
      <c r="D150" s="2"/>
      <c r="E150" s="2"/>
      <c r="F150" s="17"/>
      <c r="G150" s="18" t="s">
        <v>58</v>
      </c>
      <c r="H150" s="19">
        <f>+H143+H145</f>
        <v>1.84E-2</v>
      </c>
    </row>
    <row r="151" spans="1:8" x14ac:dyDescent="0.3">
      <c r="A151" s="48"/>
      <c r="B151" s="49"/>
      <c r="C151" s="50"/>
      <c r="D151" s="2"/>
      <c r="E151" s="2"/>
      <c r="F151" s="20"/>
      <c r="G151" s="21" t="s">
        <v>59</v>
      </c>
      <c r="H151" s="22">
        <f>+H146+H147</f>
        <v>5.1999999999999998E-2</v>
      </c>
    </row>
    <row r="152" spans="1:8" ht="15" thickBot="1" x14ac:dyDescent="0.35">
      <c r="A152" s="48"/>
      <c r="B152" s="4">
        <v>5</v>
      </c>
      <c r="C152" s="2" t="s">
        <v>60</v>
      </c>
      <c r="D152" s="8">
        <v>3419951</v>
      </c>
      <c r="E152" s="9">
        <v>1</v>
      </c>
      <c r="F152" s="23"/>
      <c r="G152" s="24" t="s">
        <v>61</v>
      </c>
      <c r="H152" s="25">
        <f>SUM(H143:H147)</f>
        <v>7.039999999999999E-2</v>
      </c>
    </row>
    <row r="153" spans="1:8" ht="15" thickBot="1" x14ac:dyDescent="0.35">
      <c r="A153" s="26"/>
      <c r="B153" s="4"/>
      <c r="C153" s="2"/>
      <c r="D153" s="10"/>
      <c r="E153" s="2"/>
      <c r="F153" s="2"/>
      <c r="G153" s="27"/>
      <c r="H153" s="2"/>
    </row>
    <row r="154" spans="1:8" ht="15" customHeight="1" x14ac:dyDescent="0.3">
      <c r="A154" s="47">
        <v>45251</v>
      </c>
      <c r="B154" s="49"/>
      <c r="C154" s="50"/>
      <c r="D154" s="4" t="s">
        <v>42</v>
      </c>
      <c r="E154" s="2"/>
      <c r="F154" s="3"/>
      <c r="G154" s="2"/>
      <c r="H154" s="4" t="s">
        <v>43</v>
      </c>
    </row>
    <row r="155" spans="1:8" x14ac:dyDescent="0.3">
      <c r="A155" s="48"/>
      <c r="B155" s="49"/>
      <c r="C155" s="50"/>
      <c r="D155" s="4" t="s">
        <v>44</v>
      </c>
      <c r="E155" s="4" t="s">
        <v>42</v>
      </c>
      <c r="F155" s="4" t="s">
        <v>45</v>
      </c>
      <c r="G155" s="1"/>
      <c r="H155" s="4" t="s">
        <v>46</v>
      </c>
    </row>
    <row r="156" spans="1:8" x14ac:dyDescent="0.3">
      <c r="A156" s="48"/>
      <c r="B156" s="2"/>
      <c r="C156" s="5" t="s">
        <v>47</v>
      </c>
      <c r="D156" s="5" t="s">
        <v>48</v>
      </c>
      <c r="E156" s="5" t="s">
        <v>49</v>
      </c>
      <c r="F156" s="5" t="s">
        <v>50</v>
      </c>
      <c r="G156" s="5" t="s">
        <v>51</v>
      </c>
      <c r="H156" s="5" t="s">
        <v>52</v>
      </c>
    </row>
    <row r="157" spans="1:8" x14ac:dyDescent="0.3">
      <c r="A157" s="48"/>
      <c r="B157" s="39"/>
      <c r="C157" s="2"/>
      <c r="D157" s="2"/>
      <c r="E157" s="2"/>
      <c r="F157" s="2"/>
      <c r="G157" s="2"/>
      <c r="H157" s="2"/>
    </row>
    <row r="158" spans="1:8" x14ac:dyDescent="0.3">
      <c r="A158" s="48"/>
      <c r="B158" s="4">
        <v>1</v>
      </c>
      <c r="C158" s="2" t="s">
        <v>53</v>
      </c>
      <c r="D158" s="10">
        <v>0</v>
      </c>
      <c r="E158" s="9">
        <v>0</v>
      </c>
      <c r="F158" s="15">
        <v>0</v>
      </c>
      <c r="G158" s="6">
        <f>+D158/D167</f>
        <v>0</v>
      </c>
      <c r="H158" s="6">
        <f>ROUND(+E158*F158*G158,4)</f>
        <v>0</v>
      </c>
    </row>
    <row r="159" spans="1:8" x14ac:dyDescent="0.3">
      <c r="A159" s="48"/>
      <c r="B159" s="39"/>
      <c r="C159" s="2"/>
      <c r="D159" s="10"/>
      <c r="E159" s="2"/>
      <c r="F159" s="2"/>
    </row>
    <row r="160" spans="1:8" x14ac:dyDescent="0.3">
      <c r="A160" s="48"/>
      <c r="B160" s="4">
        <v>2</v>
      </c>
      <c r="C160" s="2" t="s">
        <v>54</v>
      </c>
      <c r="D160" s="8">
        <v>34635279</v>
      </c>
      <c r="E160" s="9">
        <v>0.4975</v>
      </c>
      <c r="F160" s="16">
        <v>3.6900000000000002E-2</v>
      </c>
      <c r="G160" s="6">
        <f>1-G158</f>
        <v>1</v>
      </c>
      <c r="H160" s="6">
        <f>ROUND(+E160*F160*G160,4)</f>
        <v>1.84E-2</v>
      </c>
    </row>
    <row r="161" spans="1:8" x14ac:dyDescent="0.3">
      <c r="A161" s="48"/>
      <c r="B161" s="4">
        <v>3</v>
      </c>
      <c r="C161" s="2" t="s">
        <v>55</v>
      </c>
      <c r="D161" s="8">
        <v>252054</v>
      </c>
      <c r="E161" s="9">
        <v>5.0000000000000001E-3</v>
      </c>
      <c r="F161" s="16">
        <v>0</v>
      </c>
      <c r="G161" s="6">
        <f>+G160</f>
        <v>1</v>
      </c>
      <c r="H161" s="6">
        <f>ROUND(+E161*F161*G161,4)</f>
        <v>0</v>
      </c>
    </row>
    <row r="162" spans="1:8" x14ac:dyDescent="0.3">
      <c r="A162" s="48"/>
      <c r="B162" s="4">
        <v>4</v>
      </c>
      <c r="C162" s="2" t="s">
        <v>56</v>
      </c>
      <c r="D162" s="11">
        <v>24946222</v>
      </c>
      <c r="E162" s="12">
        <v>0.4975</v>
      </c>
      <c r="F162" s="16">
        <v>0.1045</v>
      </c>
      <c r="G162" s="6">
        <f>+G160</f>
        <v>1</v>
      </c>
      <c r="H162" s="6">
        <f>ROUND(+E162*F162*G162,4)</f>
        <v>5.1999999999999998E-2</v>
      </c>
    </row>
    <row r="163" spans="1:8" x14ac:dyDescent="0.3">
      <c r="A163" s="48"/>
      <c r="B163" s="2"/>
      <c r="C163" s="2" t="s">
        <v>57</v>
      </c>
      <c r="D163" s="13">
        <v>59833555</v>
      </c>
      <c r="E163" s="9">
        <v>1</v>
      </c>
      <c r="F163" s="2"/>
      <c r="G163" s="2"/>
      <c r="H163" s="2"/>
    </row>
    <row r="164" spans="1:8" ht="15" thickBot="1" x14ac:dyDescent="0.35">
      <c r="A164" s="48"/>
      <c r="B164" s="39"/>
      <c r="C164" s="2"/>
      <c r="D164" s="2"/>
      <c r="E164" s="2"/>
      <c r="F164" s="2"/>
      <c r="G164" s="2"/>
      <c r="H164" s="2"/>
    </row>
    <row r="165" spans="1:8" x14ac:dyDescent="0.3">
      <c r="A165" s="48"/>
      <c r="B165" s="49"/>
      <c r="C165" s="50"/>
      <c r="D165" s="2"/>
      <c r="E165" s="2"/>
      <c r="F165" s="17"/>
      <c r="G165" s="18" t="s">
        <v>58</v>
      </c>
      <c r="H165" s="19">
        <f>+H158+H160</f>
        <v>1.84E-2</v>
      </c>
    </row>
    <row r="166" spans="1:8" x14ac:dyDescent="0.3">
      <c r="A166" s="48"/>
      <c r="B166" s="49"/>
      <c r="C166" s="50"/>
      <c r="D166" s="2"/>
      <c r="E166" s="2"/>
      <c r="F166" s="20"/>
      <c r="G166" s="21" t="s">
        <v>59</v>
      </c>
      <c r="H166" s="22">
        <f>+H161+H162</f>
        <v>5.1999999999999998E-2</v>
      </c>
    </row>
    <row r="167" spans="1:8" ht="15" thickBot="1" x14ac:dyDescent="0.35">
      <c r="A167" s="48"/>
      <c r="B167" s="4">
        <v>5</v>
      </c>
      <c r="C167" s="2" t="s">
        <v>60</v>
      </c>
      <c r="D167" s="8">
        <v>3591290</v>
      </c>
      <c r="E167" s="9">
        <v>1</v>
      </c>
      <c r="F167" s="23"/>
      <c r="G167" s="24" t="s">
        <v>61</v>
      </c>
      <c r="H167" s="25">
        <f>SUM(H158:H162)</f>
        <v>7.039999999999999E-2</v>
      </c>
    </row>
    <row r="168" spans="1:8" ht="15" thickBot="1" x14ac:dyDescent="0.35">
      <c r="A168" s="26"/>
      <c r="B168" s="4"/>
      <c r="C168" s="2"/>
      <c r="D168" s="10"/>
      <c r="E168" s="2"/>
      <c r="F168" s="2"/>
      <c r="G168" s="27"/>
      <c r="H168" s="2"/>
    </row>
    <row r="169" spans="1:8" ht="15" customHeight="1" x14ac:dyDescent="0.3">
      <c r="A169" s="47">
        <v>45281</v>
      </c>
      <c r="B169" s="49"/>
      <c r="C169" s="50"/>
      <c r="D169" s="4" t="s">
        <v>42</v>
      </c>
      <c r="E169" s="2"/>
      <c r="F169" s="3"/>
      <c r="G169" s="2"/>
      <c r="H169" s="4" t="s">
        <v>43</v>
      </c>
    </row>
    <row r="170" spans="1:8" ht="15" customHeight="1" x14ac:dyDescent="0.3">
      <c r="A170" s="48"/>
      <c r="B170" s="49"/>
      <c r="C170" s="50"/>
      <c r="D170" s="4" t="s">
        <v>44</v>
      </c>
      <c r="E170" s="4" t="s">
        <v>42</v>
      </c>
      <c r="F170" s="4" t="s">
        <v>45</v>
      </c>
      <c r="G170" s="1"/>
      <c r="H170" s="4" t="s">
        <v>46</v>
      </c>
    </row>
    <row r="171" spans="1:8" x14ac:dyDescent="0.3">
      <c r="A171" s="48"/>
      <c r="B171" s="2"/>
      <c r="C171" s="5" t="s">
        <v>47</v>
      </c>
      <c r="D171" s="5" t="s">
        <v>48</v>
      </c>
      <c r="E171" s="5" t="s">
        <v>49</v>
      </c>
      <c r="F171" s="5" t="s">
        <v>50</v>
      </c>
      <c r="G171" s="5" t="s">
        <v>51</v>
      </c>
      <c r="H171" s="5" t="s">
        <v>52</v>
      </c>
    </row>
    <row r="172" spans="1:8" x14ac:dyDescent="0.3">
      <c r="A172" s="48"/>
      <c r="B172" s="39"/>
      <c r="C172" s="2"/>
      <c r="D172" s="2"/>
      <c r="E172" s="2"/>
      <c r="F172" s="2"/>
      <c r="G172" s="2"/>
      <c r="H172" s="2"/>
    </row>
    <row r="173" spans="1:8" x14ac:dyDescent="0.3">
      <c r="A173" s="48"/>
      <c r="B173" s="4">
        <v>1</v>
      </c>
      <c r="C173" s="2" t="s">
        <v>53</v>
      </c>
      <c r="D173" s="10">
        <v>0</v>
      </c>
      <c r="E173" s="9">
        <v>0</v>
      </c>
      <c r="F173" s="15">
        <v>0</v>
      </c>
      <c r="G173" s="6">
        <f>+D173/D182</f>
        <v>0</v>
      </c>
      <c r="H173" s="6">
        <f>ROUND(+E173*F173*G173,4)</f>
        <v>0</v>
      </c>
    </row>
    <row r="174" spans="1:8" x14ac:dyDescent="0.3">
      <c r="A174" s="48"/>
      <c r="B174" s="39"/>
      <c r="C174" s="2"/>
      <c r="D174" s="10"/>
      <c r="E174" s="2"/>
      <c r="F174" s="2"/>
    </row>
    <row r="175" spans="1:8" x14ac:dyDescent="0.3">
      <c r="A175" s="48"/>
      <c r="B175" s="4">
        <v>2</v>
      </c>
      <c r="C175" s="2" t="s">
        <v>54</v>
      </c>
      <c r="D175" s="8">
        <v>36086713</v>
      </c>
      <c r="E175" s="9">
        <v>0.4975</v>
      </c>
      <c r="F175" s="16">
        <v>3.6400000000000002E-2</v>
      </c>
      <c r="G175" s="6">
        <f>1-G173</f>
        <v>1</v>
      </c>
      <c r="H175" s="6">
        <f>ROUND(+E175*F175*G175,4)</f>
        <v>1.8100000000000002E-2</v>
      </c>
    </row>
    <row r="176" spans="1:8" x14ac:dyDescent="0.3">
      <c r="A176" s="48"/>
      <c r="B176" s="4">
        <v>3</v>
      </c>
      <c r="C176" s="2" t="s">
        <v>55</v>
      </c>
      <c r="D176" s="8">
        <v>252054</v>
      </c>
      <c r="E176" s="9">
        <v>5.0000000000000001E-3</v>
      </c>
      <c r="F176" s="16">
        <v>0</v>
      </c>
      <c r="G176" s="6">
        <f>+G175</f>
        <v>1</v>
      </c>
      <c r="H176" s="6">
        <f>ROUND(+E176*F176*G176,4)</f>
        <v>0</v>
      </c>
    </row>
    <row r="177" spans="1:8" x14ac:dyDescent="0.3">
      <c r="A177" s="48"/>
      <c r="B177" s="4">
        <v>4</v>
      </c>
      <c r="C177" s="2" t="s">
        <v>56</v>
      </c>
      <c r="D177" s="11">
        <v>25179678</v>
      </c>
      <c r="E177" s="12">
        <v>0.4975</v>
      </c>
      <c r="F177" s="16">
        <v>0.1045</v>
      </c>
      <c r="G177" s="6">
        <f>+G175</f>
        <v>1</v>
      </c>
      <c r="H177" s="6">
        <f>ROUND(+E177*F177*G177,4)</f>
        <v>5.1999999999999998E-2</v>
      </c>
    </row>
    <row r="178" spans="1:8" x14ac:dyDescent="0.3">
      <c r="A178" s="48"/>
      <c r="B178" s="2"/>
      <c r="C178" s="2" t="s">
        <v>57</v>
      </c>
      <c r="D178" s="13">
        <v>61518445</v>
      </c>
      <c r="E178" s="9">
        <v>1</v>
      </c>
      <c r="F178" s="2"/>
      <c r="G178" s="2"/>
      <c r="H178" s="2"/>
    </row>
    <row r="179" spans="1:8" ht="15" thickBot="1" x14ac:dyDescent="0.35">
      <c r="A179" s="48"/>
      <c r="B179" s="39"/>
      <c r="C179" s="2"/>
      <c r="D179" s="2"/>
      <c r="E179" s="2"/>
      <c r="F179" s="2"/>
      <c r="G179" s="2"/>
      <c r="H179" s="2"/>
    </row>
    <row r="180" spans="1:8" x14ac:dyDescent="0.3">
      <c r="A180" s="48"/>
      <c r="B180" s="49"/>
      <c r="C180" s="50"/>
      <c r="D180" s="2"/>
      <c r="E180" s="2"/>
      <c r="F180" s="17"/>
      <c r="G180" s="18" t="s">
        <v>58</v>
      </c>
      <c r="H180" s="19">
        <f>+H173+H175</f>
        <v>1.8100000000000002E-2</v>
      </c>
    </row>
    <row r="181" spans="1:8" x14ac:dyDescent="0.3">
      <c r="A181" s="48"/>
      <c r="B181" s="49"/>
      <c r="C181" s="50"/>
      <c r="D181" s="2"/>
      <c r="E181" s="2"/>
      <c r="F181" s="20"/>
      <c r="G181" s="21" t="s">
        <v>59</v>
      </c>
      <c r="H181" s="22">
        <f>+H176+H177</f>
        <v>5.1999999999999998E-2</v>
      </c>
    </row>
    <row r="182" spans="1:8" ht="15" thickBot="1" x14ac:dyDescent="0.35">
      <c r="A182" s="48"/>
      <c r="B182" s="4">
        <v>5</v>
      </c>
      <c r="C182" s="2" t="s">
        <v>60</v>
      </c>
      <c r="D182" s="8">
        <v>3594680</v>
      </c>
      <c r="E182" s="9">
        <v>1</v>
      </c>
      <c r="F182" s="23"/>
      <c r="G182" s="24" t="s">
        <v>61</v>
      </c>
      <c r="H182" s="25">
        <f>SUM(H173:H177)</f>
        <v>7.0099999999999996E-2</v>
      </c>
    </row>
    <row r="183" spans="1:8" ht="15" thickBot="1" x14ac:dyDescent="0.35">
      <c r="A183" s="26"/>
      <c r="B183" s="4"/>
      <c r="C183" s="2"/>
      <c r="D183" s="10"/>
      <c r="E183" s="2"/>
      <c r="F183" s="2"/>
      <c r="G183" s="27"/>
      <c r="H183" s="2"/>
    </row>
    <row r="184" spans="1:8" ht="15" customHeight="1" x14ac:dyDescent="0.3">
      <c r="A184" s="51">
        <v>44592</v>
      </c>
    </row>
    <row r="185" spans="1:8" x14ac:dyDescent="0.3">
      <c r="A185" s="52"/>
      <c r="B185" s="2"/>
      <c r="C185" s="2"/>
      <c r="D185" s="4" t="s">
        <v>42</v>
      </c>
      <c r="E185" s="2"/>
      <c r="F185" s="3"/>
      <c r="G185" s="2"/>
      <c r="H185" s="4" t="s">
        <v>43</v>
      </c>
    </row>
    <row r="186" spans="1:8" x14ac:dyDescent="0.3">
      <c r="A186" s="52"/>
      <c r="B186" s="2"/>
      <c r="C186" s="2"/>
      <c r="D186" s="4" t="s">
        <v>62</v>
      </c>
      <c r="E186" s="4" t="s">
        <v>42</v>
      </c>
      <c r="F186" s="4" t="s">
        <v>45</v>
      </c>
      <c r="G186" s="1"/>
      <c r="H186" s="4" t="s">
        <v>46</v>
      </c>
    </row>
    <row r="187" spans="1:8" x14ac:dyDescent="0.3">
      <c r="A187" s="52"/>
      <c r="B187" s="2"/>
      <c r="C187" s="5" t="s">
        <v>47</v>
      </c>
      <c r="D187" s="5" t="s">
        <v>63</v>
      </c>
      <c r="E187" s="5" t="s">
        <v>49</v>
      </c>
      <c r="F187" s="5" t="s">
        <v>50</v>
      </c>
      <c r="G187" s="5" t="s">
        <v>51</v>
      </c>
      <c r="H187" s="5" t="s">
        <v>52</v>
      </c>
    </row>
    <row r="188" spans="1:8" x14ac:dyDescent="0.3">
      <c r="A188" s="52"/>
      <c r="B188" s="2"/>
      <c r="C188" s="2"/>
    </row>
    <row r="189" spans="1:8" x14ac:dyDescent="0.3">
      <c r="A189" s="52"/>
      <c r="B189" s="4">
        <v>1</v>
      </c>
      <c r="C189" s="2" t="s">
        <v>53</v>
      </c>
      <c r="D189" s="10">
        <v>0</v>
      </c>
      <c r="E189" s="9">
        <v>0</v>
      </c>
      <c r="F189" s="15">
        <v>0</v>
      </c>
      <c r="G189" s="6">
        <f>+D189/D198</f>
        <v>0</v>
      </c>
      <c r="H189" s="6">
        <f>ROUND(+E189*F189*G189,4)</f>
        <v>0</v>
      </c>
    </row>
    <row r="190" spans="1:8" x14ac:dyDescent="0.3">
      <c r="A190" s="52"/>
      <c r="B190" s="2"/>
      <c r="C190" s="2"/>
    </row>
    <row r="191" spans="1:8" x14ac:dyDescent="0.3">
      <c r="A191" s="52"/>
      <c r="B191" s="4">
        <v>2</v>
      </c>
      <c r="C191" s="2" t="s">
        <v>54</v>
      </c>
      <c r="D191" s="8">
        <v>36033802</v>
      </c>
      <c r="E191" s="9">
        <v>0.4975</v>
      </c>
      <c r="F191" s="16">
        <v>3.6401077025177336E-2</v>
      </c>
      <c r="G191" s="6">
        <f>1-G189</f>
        <v>1</v>
      </c>
      <c r="H191" s="6">
        <f>ROUND(+E191*F191*G191,4)</f>
        <v>1.8100000000000002E-2</v>
      </c>
    </row>
    <row r="192" spans="1:8" x14ac:dyDescent="0.3">
      <c r="A192" s="52"/>
      <c r="B192" s="4">
        <v>3</v>
      </c>
      <c r="C192" s="2" t="s">
        <v>55</v>
      </c>
      <c r="D192" s="8">
        <v>252054.30031999998</v>
      </c>
      <c r="E192" s="9">
        <v>5.0000000000000001E-3</v>
      </c>
      <c r="F192" s="16">
        <v>5.5199999999999999E-2</v>
      </c>
      <c r="G192" s="6">
        <f>+G191</f>
        <v>1</v>
      </c>
      <c r="H192" s="6">
        <f>ROUND(+E192*F192*G192,4)</f>
        <v>2.9999999999999997E-4</v>
      </c>
    </row>
    <row r="193" spans="1:8" x14ac:dyDescent="0.3">
      <c r="A193" s="52"/>
      <c r="B193" s="4">
        <v>4</v>
      </c>
      <c r="C193" s="2" t="s">
        <v>56</v>
      </c>
      <c r="D193" s="11">
        <v>25154615</v>
      </c>
      <c r="E193" s="12">
        <v>0.4975</v>
      </c>
      <c r="F193" s="16">
        <v>0.1045</v>
      </c>
      <c r="G193" s="6">
        <f>+G191</f>
        <v>1</v>
      </c>
      <c r="H193" s="6">
        <f>ROUND(+E193*F193*G193,4)</f>
        <v>5.1999999999999998E-2</v>
      </c>
    </row>
    <row r="194" spans="1:8" x14ac:dyDescent="0.3">
      <c r="A194" s="52"/>
      <c r="B194" s="2"/>
      <c r="C194" s="2" t="s">
        <v>57</v>
      </c>
      <c r="D194" s="13">
        <f>SUM(D189:D193)</f>
        <v>61440471.300319999</v>
      </c>
      <c r="E194" s="9">
        <f>SUM(E189:E193)</f>
        <v>1</v>
      </c>
      <c r="F194" s="2"/>
    </row>
    <row r="195" spans="1:8" ht="15" thickBot="1" x14ac:dyDescent="0.35">
      <c r="A195" s="52"/>
      <c r="B195" s="2"/>
      <c r="C195" s="2"/>
      <c r="D195" s="13"/>
      <c r="E195" s="9"/>
      <c r="F195" s="7"/>
    </row>
    <row r="196" spans="1:8" x14ac:dyDescent="0.3">
      <c r="A196" s="52"/>
      <c r="B196" s="2"/>
      <c r="C196" s="2"/>
      <c r="D196" s="13"/>
      <c r="E196" s="9"/>
      <c r="F196" s="17"/>
      <c r="G196" s="18" t="s">
        <v>58</v>
      </c>
      <c r="H196" s="19">
        <f>+H189+H191</f>
        <v>1.8100000000000002E-2</v>
      </c>
    </row>
    <row r="197" spans="1:8" x14ac:dyDescent="0.3">
      <c r="A197" s="52"/>
      <c r="B197" s="2"/>
      <c r="C197" s="2"/>
      <c r="D197" s="2"/>
      <c r="E197" s="9"/>
      <c r="F197" s="20"/>
      <c r="G197" s="21" t="s">
        <v>59</v>
      </c>
      <c r="H197" s="22">
        <f>+H192+H193</f>
        <v>5.2299999999999999E-2</v>
      </c>
    </row>
    <row r="198" spans="1:8" ht="15" thickBot="1" x14ac:dyDescent="0.35">
      <c r="A198" s="53"/>
      <c r="B198" s="4">
        <v>5</v>
      </c>
      <c r="C198" s="2" t="s">
        <v>64</v>
      </c>
      <c r="D198" s="8">
        <v>3588163</v>
      </c>
      <c r="E198" s="9">
        <v>1</v>
      </c>
      <c r="F198" s="23"/>
      <c r="G198" s="24" t="s">
        <v>61</v>
      </c>
      <c r="H198" s="25">
        <f>SUM(H189:H193)</f>
        <v>7.0400000000000004E-2</v>
      </c>
    </row>
    <row r="199" spans="1:8" ht="15" thickBot="1" x14ac:dyDescent="0.35"/>
    <row r="200" spans="1:8" ht="15" customHeight="1" x14ac:dyDescent="0.3">
      <c r="A200" s="51">
        <f>EOMONTH(A184,1)</f>
        <v>44620</v>
      </c>
    </row>
    <row r="201" spans="1:8" x14ac:dyDescent="0.3">
      <c r="A201" s="52"/>
      <c r="B201" s="2"/>
      <c r="C201" s="2"/>
      <c r="D201" s="4" t="s">
        <v>42</v>
      </c>
      <c r="E201" s="2"/>
      <c r="F201" s="3"/>
      <c r="G201" s="2"/>
      <c r="H201" s="4" t="s">
        <v>43</v>
      </c>
    </row>
    <row r="202" spans="1:8" x14ac:dyDescent="0.3">
      <c r="A202" s="52"/>
      <c r="B202" s="2"/>
      <c r="C202" s="2"/>
      <c r="D202" s="4" t="s">
        <v>62</v>
      </c>
      <c r="E202" s="4" t="s">
        <v>42</v>
      </c>
      <c r="F202" s="4" t="s">
        <v>45</v>
      </c>
      <c r="G202" s="1"/>
      <c r="H202" s="4" t="s">
        <v>46</v>
      </c>
    </row>
    <row r="203" spans="1:8" x14ac:dyDescent="0.3">
      <c r="A203" s="52"/>
      <c r="B203" s="2"/>
      <c r="C203" s="5" t="s">
        <v>47</v>
      </c>
      <c r="D203" s="5" t="s">
        <v>63</v>
      </c>
      <c r="E203" s="5" t="s">
        <v>49</v>
      </c>
      <c r="F203" s="5" t="s">
        <v>50</v>
      </c>
      <c r="G203" s="5" t="s">
        <v>51</v>
      </c>
      <c r="H203" s="5" t="s">
        <v>52</v>
      </c>
    </row>
    <row r="204" spans="1:8" x14ac:dyDescent="0.3">
      <c r="A204" s="52"/>
      <c r="B204" s="2"/>
      <c r="C204" s="2"/>
    </row>
    <row r="205" spans="1:8" x14ac:dyDescent="0.3">
      <c r="A205" s="52"/>
      <c r="B205" s="4">
        <v>1</v>
      </c>
      <c r="C205" s="2" t="s">
        <v>53</v>
      </c>
      <c r="D205" s="10">
        <v>0</v>
      </c>
      <c r="E205" s="9">
        <v>0</v>
      </c>
      <c r="F205" s="15">
        <v>0</v>
      </c>
      <c r="G205" s="6">
        <f>+D205/D214</f>
        <v>0</v>
      </c>
      <c r="H205" s="6">
        <f>ROUND(+E205*F205*G205,4)</f>
        <v>0</v>
      </c>
    </row>
    <row r="206" spans="1:8" x14ac:dyDescent="0.3">
      <c r="A206" s="52"/>
      <c r="B206" s="2"/>
      <c r="C206" s="2"/>
    </row>
    <row r="207" spans="1:8" x14ac:dyDescent="0.3">
      <c r="A207" s="52"/>
      <c r="B207" s="4">
        <v>2</v>
      </c>
      <c r="C207" s="2" t="s">
        <v>54</v>
      </c>
      <c r="D207" s="8">
        <v>36037888.886980005</v>
      </c>
      <c r="E207" s="9">
        <v>0.4975</v>
      </c>
      <c r="F207" s="16">
        <v>3.6393834838203389E-2</v>
      </c>
      <c r="G207" s="6">
        <f>1-G205</f>
        <v>1</v>
      </c>
      <c r="H207" s="6">
        <f>ROUND(+E207*F207*G207,4)</f>
        <v>1.8100000000000002E-2</v>
      </c>
    </row>
    <row r="208" spans="1:8" x14ac:dyDescent="0.3">
      <c r="A208" s="52"/>
      <c r="B208" s="4">
        <v>3</v>
      </c>
      <c r="C208" s="2" t="s">
        <v>55</v>
      </c>
      <c r="D208" s="8">
        <v>252054.30031999998</v>
      </c>
      <c r="E208" s="9">
        <v>5.0000000000000001E-3</v>
      </c>
      <c r="F208" s="16">
        <v>5.5199999999999999E-2</v>
      </c>
      <c r="G208" s="6">
        <f>+G207</f>
        <v>1</v>
      </c>
      <c r="H208" s="6">
        <f>ROUND(+E208*F208*G208,4)</f>
        <v>2.9999999999999997E-4</v>
      </c>
    </row>
    <row r="209" spans="1:8" x14ac:dyDescent="0.3">
      <c r="A209" s="52"/>
      <c r="B209" s="4">
        <v>4</v>
      </c>
      <c r="C209" s="2" t="s">
        <v>56</v>
      </c>
      <c r="D209" s="11">
        <v>26046696.704880003</v>
      </c>
      <c r="E209" s="12">
        <v>0.4975</v>
      </c>
      <c r="F209" s="16">
        <v>0.1045</v>
      </c>
      <c r="G209" s="6">
        <f>+G207</f>
        <v>1</v>
      </c>
      <c r="H209" s="6">
        <f>ROUND(+E209*F209*G209,4)</f>
        <v>5.1999999999999998E-2</v>
      </c>
    </row>
    <row r="210" spans="1:8" x14ac:dyDescent="0.3">
      <c r="A210" s="52"/>
      <c r="B210" s="2"/>
      <c r="C210" s="2" t="s">
        <v>57</v>
      </c>
      <c r="D210" s="13">
        <f>SUM(D205:D209)</f>
        <v>62336639.892180011</v>
      </c>
      <c r="E210" s="9">
        <f>SUM(E205:E209)</f>
        <v>1</v>
      </c>
      <c r="F210" s="2"/>
    </row>
    <row r="211" spans="1:8" ht="15" thickBot="1" x14ac:dyDescent="0.35">
      <c r="A211" s="52"/>
      <c r="B211" s="2"/>
      <c r="C211" s="2"/>
      <c r="D211" s="2"/>
      <c r="E211" s="9"/>
      <c r="F211" s="7"/>
    </row>
    <row r="212" spans="1:8" x14ac:dyDescent="0.3">
      <c r="A212" s="52"/>
      <c r="B212" s="2"/>
      <c r="C212" s="2"/>
      <c r="F212" s="17"/>
      <c r="G212" s="18" t="s">
        <v>58</v>
      </c>
      <c r="H212" s="19">
        <f>+H205+H207</f>
        <v>1.8100000000000002E-2</v>
      </c>
    </row>
    <row r="213" spans="1:8" x14ac:dyDescent="0.3">
      <c r="A213" s="52"/>
      <c r="B213" s="2"/>
      <c r="C213" s="2"/>
      <c r="F213" s="20"/>
      <c r="G213" s="21" t="s">
        <v>59</v>
      </c>
      <c r="H213" s="22">
        <f>+H208+H209</f>
        <v>5.2299999999999999E-2</v>
      </c>
    </row>
    <row r="214" spans="1:8" ht="15" thickBot="1" x14ac:dyDescent="0.35">
      <c r="A214" s="53"/>
      <c r="B214" s="4">
        <v>5</v>
      </c>
      <c r="C214" s="2" t="s">
        <v>64</v>
      </c>
      <c r="D214" s="8">
        <v>3765984.1842943709</v>
      </c>
      <c r="E214" s="9">
        <v>1</v>
      </c>
      <c r="F214" s="23"/>
      <c r="G214" s="24" t="s">
        <v>61</v>
      </c>
      <c r="H214" s="25">
        <f>SUM(H205:H209)</f>
        <v>7.0400000000000004E-2</v>
      </c>
    </row>
    <row r="215" spans="1:8" ht="15" thickBot="1" x14ac:dyDescent="0.35"/>
    <row r="216" spans="1:8" x14ac:dyDescent="0.3">
      <c r="A216" s="51">
        <f>EOMONTH(A200,1)</f>
        <v>44651</v>
      </c>
    </row>
    <row r="217" spans="1:8" x14ac:dyDescent="0.3">
      <c r="A217" s="52"/>
      <c r="B217" s="2"/>
      <c r="C217" s="2"/>
      <c r="D217" s="4" t="s">
        <v>42</v>
      </c>
      <c r="E217" s="2"/>
      <c r="F217" s="3"/>
      <c r="G217" s="2"/>
      <c r="H217" s="4" t="s">
        <v>43</v>
      </c>
    </row>
    <row r="218" spans="1:8" x14ac:dyDescent="0.3">
      <c r="A218" s="52"/>
      <c r="B218" s="2"/>
      <c r="C218" s="2"/>
      <c r="D218" s="4" t="s">
        <v>62</v>
      </c>
      <c r="E218" s="4" t="s">
        <v>42</v>
      </c>
      <c r="F218" s="4" t="s">
        <v>45</v>
      </c>
      <c r="G218" s="1"/>
      <c r="H218" s="4" t="s">
        <v>46</v>
      </c>
    </row>
    <row r="219" spans="1:8" x14ac:dyDescent="0.3">
      <c r="A219" s="52"/>
      <c r="B219" s="2"/>
      <c r="C219" s="5" t="s">
        <v>47</v>
      </c>
      <c r="D219" s="5" t="s">
        <v>63</v>
      </c>
      <c r="E219" s="5" t="s">
        <v>49</v>
      </c>
      <c r="F219" s="5" t="s">
        <v>50</v>
      </c>
      <c r="G219" s="5" t="s">
        <v>51</v>
      </c>
      <c r="H219" s="5" t="s">
        <v>52</v>
      </c>
    </row>
    <row r="220" spans="1:8" x14ac:dyDescent="0.3">
      <c r="A220" s="52"/>
      <c r="B220" s="2"/>
      <c r="C220" s="2"/>
    </row>
    <row r="221" spans="1:8" x14ac:dyDescent="0.3">
      <c r="A221" s="52"/>
      <c r="B221" s="4">
        <v>1</v>
      </c>
      <c r="C221" s="2" t="s">
        <v>53</v>
      </c>
      <c r="D221" s="10">
        <v>0</v>
      </c>
      <c r="E221" s="9">
        <v>0</v>
      </c>
      <c r="F221" s="15">
        <v>0</v>
      </c>
      <c r="G221" s="6">
        <f>+D221/D230</f>
        <v>0</v>
      </c>
      <c r="H221" s="6">
        <f>ROUND(+E221*F221*G221,4)</f>
        <v>0</v>
      </c>
    </row>
    <row r="222" spans="1:8" x14ac:dyDescent="0.3">
      <c r="A222" s="52"/>
      <c r="B222" s="2"/>
      <c r="C222" s="2"/>
    </row>
    <row r="223" spans="1:8" x14ac:dyDescent="0.3">
      <c r="A223" s="52"/>
      <c r="B223" s="4">
        <v>2</v>
      </c>
      <c r="C223" s="2" t="s">
        <v>54</v>
      </c>
      <c r="D223" s="8">
        <v>37278725.800059997</v>
      </c>
      <c r="E223" s="9">
        <v>0.4975</v>
      </c>
      <c r="F223" s="16">
        <v>3.7205592147309362E-2</v>
      </c>
      <c r="G223" s="6">
        <f>1-G221</f>
        <v>1</v>
      </c>
      <c r="H223" s="6">
        <f>ROUND(+E223*F223*G223,4)</f>
        <v>1.8499999999999999E-2</v>
      </c>
    </row>
    <row r="224" spans="1:8" x14ac:dyDescent="0.3">
      <c r="A224" s="52"/>
      <c r="B224" s="4">
        <v>3</v>
      </c>
      <c r="C224" s="2" t="s">
        <v>55</v>
      </c>
      <c r="D224" s="8">
        <v>252054.30031999998</v>
      </c>
      <c r="E224" s="9">
        <v>5.0000000000000001E-3</v>
      </c>
      <c r="F224" s="16">
        <v>5.5199999999999999E-2</v>
      </c>
      <c r="G224" s="6">
        <f>+G223</f>
        <v>1</v>
      </c>
      <c r="H224" s="6">
        <f>ROUND(+E224*F224*G224,4)</f>
        <v>2.9999999999999997E-4</v>
      </c>
    </row>
    <row r="225" spans="1:8" x14ac:dyDescent="0.3">
      <c r="A225" s="52"/>
      <c r="B225" s="4">
        <v>4</v>
      </c>
      <c r="C225" s="2" t="s">
        <v>56</v>
      </c>
      <c r="D225" s="11">
        <v>26331852.446650002</v>
      </c>
      <c r="E225" s="12">
        <v>0.4975</v>
      </c>
      <c r="F225" s="16">
        <v>0.1045</v>
      </c>
      <c r="G225" s="6">
        <f>+G223</f>
        <v>1</v>
      </c>
      <c r="H225" s="6">
        <f>ROUND(+E225*F225*G225,4)</f>
        <v>5.1999999999999998E-2</v>
      </c>
    </row>
    <row r="226" spans="1:8" x14ac:dyDescent="0.3">
      <c r="A226" s="52"/>
      <c r="B226" s="2"/>
      <c r="C226" s="2" t="s">
        <v>57</v>
      </c>
      <c r="D226" s="13">
        <f>SUM(D221:D225)</f>
        <v>63862632.547030002</v>
      </c>
      <c r="E226" s="9">
        <f>SUM(E221:E225)</f>
        <v>1</v>
      </c>
      <c r="F226" s="2"/>
    </row>
    <row r="227" spans="1:8" ht="15" thickBot="1" x14ac:dyDescent="0.35">
      <c r="A227" s="52"/>
      <c r="B227" s="2"/>
      <c r="C227" s="2"/>
      <c r="D227" s="13"/>
      <c r="E227" s="9"/>
      <c r="F227" s="2"/>
    </row>
    <row r="228" spans="1:8" x14ac:dyDescent="0.3">
      <c r="A228" s="52"/>
      <c r="B228" s="2"/>
      <c r="C228" s="2"/>
      <c r="D228" s="13"/>
      <c r="E228" s="9"/>
      <c r="F228" s="17"/>
      <c r="G228" s="18" t="s">
        <v>58</v>
      </c>
      <c r="H228" s="19">
        <f>+H221+H223</f>
        <v>1.8499999999999999E-2</v>
      </c>
    </row>
    <row r="229" spans="1:8" x14ac:dyDescent="0.3">
      <c r="A229" s="52"/>
      <c r="B229" s="2"/>
      <c r="C229" s="2"/>
      <c r="D229" s="2"/>
      <c r="E229" s="9"/>
      <c r="F229" s="20"/>
      <c r="G229" s="21" t="s">
        <v>59</v>
      </c>
      <c r="H229" s="22">
        <f>+H224+H225</f>
        <v>5.2299999999999999E-2</v>
      </c>
    </row>
    <row r="230" spans="1:8" ht="15" thickBot="1" x14ac:dyDescent="0.35">
      <c r="A230" s="53"/>
      <c r="B230" s="4">
        <v>5</v>
      </c>
      <c r="C230" s="2" t="s">
        <v>64</v>
      </c>
      <c r="D230" s="8">
        <v>3796012.6549010947</v>
      </c>
      <c r="E230" s="9">
        <v>1</v>
      </c>
      <c r="F230" s="23"/>
      <c r="G230" s="24" t="s">
        <v>61</v>
      </c>
      <c r="H230" s="25">
        <f>SUM(H221:H225)</f>
        <v>7.0800000000000002E-2</v>
      </c>
    </row>
    <row r="231" spans="1:8" ht="15" thickBot="1" x14ac:dyDescent="0.35"/>
    <row r="232" spans="1:8" x14ac:dyDescent="0.3">
      <c r="A232" s="51">
        <f>EOMONTH(A216,1)</f>
        <v>44681</v>
      </c>
    </row>
    <row r="233" spans="1:8" x14ac:dyDescent="0.3">
      <c r="A233" s="52"/>
      <c r="B233" s="2"/>
      <c r="C233" s="2"/>
      <c r="D233" s="4" t="s">
        <v>42</v>
      </c>
      <c r="E233" s="2"/>
      <c r="F233" s="3"/>
      <c r="G233" s="2"/>
      <c r="H233" s="4" t="s">
        <v>43</v>
      </c>
    </row>
    <row r="234" spans="1:8" x14ac:dyDescent="0.3">
      <c r="A234" s="52"/>
      <c r="B234" s="2"/>
      <c r="C234" s="2"/>
      <c r="D234" s="4" t="s">
        <v>62</v>
      </c>
      <c r="E234" s="4" t="s">
        <v>42</v>
      </c>
      <c r="F234" s="4" t="s">
        <v>45</v>
      </c>
      <c r="G234" s="1"/>
      <c r="H234" s="4" t="s">
        <v>46</v>
      </c>
    </row>
    <row r="235" spans="1:8" x14ac:dyDescent="0.3">
      <c r="A235" s="52"/>
      <c r="B235" s="2"/>
      <c r="C235" s="5" t="s">
        <v>47</v>
      </c>
      <c r="D235" s="5" t="s">
        <v>63</v>
      </c>
      <c r="E235" s="5" t="s">
        <v>49</v>
      </c>
      <c r="F235" s="5" t="s">
        <v>50</v>
      </c>
      <c r="G235" s="5" t="s">
        <v>51</v>
      </c>
      <c r="H235" s="5" t="s">
        <v>52</v>
      </c>
    </row>
    <row r="236" spans="1:8" x14ac:dyDescent="0.3">
      <c r="A236" s="52"/>
      <c r="B236" s="2"/>
      <c r="C236" s="2"/>
    </row>
    <row r="237" spans="1:8" x14ac:dyDescent="0.3">
      <c r="A237" s="52"/>
      <c r="B237" s="4">
        <v>1</v>
      </c>
      <c r="C237" s="2" t="s">
        <v>53</v>
      </c>
      <c r="D237" s="10">
        <v>0</v>
      </c>
      <c r="E237" s="9">
        <v>0</v>
      </c>
      <c r="F237" s="15">
        <v>0</v>
      </c>
      <c r="G237" s="6">
        <f>+D237/D246</f>
        <v>0</v>
      </c>
      <c r="H237" s="6">
        <f>ROUND(+E237*F237*G237,4)</f>
        <v>0</v>
      </c>
    </row>
    <row r="238" spans="1:8" x14ac:dyDescent="0.3">
      <c r="A238" s="52"/>
      <c r="B238" s="2"/>
      <c r="C238" s="2"/>
    </row>
    <row r="239" spans="1:8" x14ac:dyDescent="0.3">
      <c r="A239" s="52"/>
      <c r="B239" s="4">
        <v>2</v>
      </c>
      <c r="C239" s="2" t="s">
        <v>54</v>
      </c>
      <c r="D239" s="8">
        <v>36985758.27431</v>
      </c>
      <c r="E239" s="9">
        <v>0.4975</v>
      </c>
      <c r="F239" s="16">
        <v>3.7196393230816333E-2</v>
      </c>
      <c r="G239" s="6">
        <f>1-G237</f>
        <v>1</v>
      </c>
      <c r="H239" s="6">
        <f>ROUND(+E239*F239*G239,4)</f>
        <v>1.8499999999999999E-2</v>
      </c>
    </row>
    <row r="240" spans="1:8" x14ac:dyDescent="0.3">
      <c r="A240" s="52"/>
      <c r="B240" s="4">
        <v>3</v>
      </c>
      <c r="C240" s="2" t="s">
        <v>55</v>
      </c>
      <c r="D240" s="8">
        <v>252054.30031999998</v>
      </c>
      <c r="E240" s="9">
        <v>5.0000000000000001E-3</v>
      </c>
      <c r="F240" s="16">
        <v>5.5199999999999999E-2</v>
      </c>
      <c r="G240" s="6">
        <f>+G239</f>
        <v>1</v>
      </c>
      <c r="H240" s="6">
        <f>ROUND(+E240*F240*G240,4)</f>
        <v>2.9999999999999997E-4</v>
      </c>
    </row>
    <row r="241" spans="1:8" x14ac:dyDescent="0.3">
      <c r="A241" s="52"/>
      <c r="B241" s="4">
        <v>4</v>
      </c>
      <c r="C241" s="2" t="s">
        <v>56</v>
      </c>
      <c r="D241" s="11">
        <v>26347029.910380002</v>
      </c>
      <c r="E241" s="12">
        <v>0.4975</v>
      </c>
      <c r="F241" s="16">
        <v>0.1045</v>
      </c>
      <c r="G241" s="6">
        <f>+G239</f>
        <v>1</v>
      </c>
      <c r="H241" s="6">
        <f>ROUND(+E241*F241*G241,4)</f>
        <v>5.1999999999999998E-2</v>
      </c>
    </row>
    <row r="242" spans="1:8" x14ac:dyDescent="0.3">
      <c r="A242" s="52"/>
      <c r="B242" s="2"/>
      <c r="C242" s="2" t="s">
        <v>57</v>
      </c>
      <c r="D242" s="13">
        <f>SUM(D237:D241)</f>
        <v>63584842.485009998</v>
      </c>
      <c r="E242" s="9">
        <f>SUM(E237:E241)</f>
        <v>1</v>
      </c>
      <c r="F242" s="2"/>
    </row>
    <row r="243" spans="1:8" ht="15" thickBot="1" x14ac:dyDescent="0.35">
      <c r="A243" s="52"/>
      <c r="B243" s="2"/>
      <c r="C243" s="2"/>
      <c r="D243" s="13"/>
      <c r="E243" s="9"/>
      <c r="F243" s="2"/>
    </row>
    <row r="244" spans="1:8" x14ac:dyDescent="0.3">
      <c r="A244" s="52"/>
      <c r="B244" s="2"/>
      <c r="C244" s="2"/>
      <c r="D244" s="13"/>
      <c r="E244" s="9"/>
      <c r="F244" s="17"/>
      <c r="G244" s="18" t="s">
        <v>58</v>
      </c>
      <c r="H244" s="19">
        <f>+H237+H239</f>
        <v>1.8499999999999999E-2</v>
      </c>
    </row>
    <row r="245" spans="1:8" x14ac:dyDescent="0.3">
      <c r="A245" s="52"/>
      <c r="B245" s="2"/>
      <c r="C245" s="2"/>
      <c r="D245" s="2"/>
      <c r="E245" s="9"/>
      <c r="F245" s="20"/>
      <c r="G245" s="21" t="s">
        <v>59</v>
      </c>
      <c r="H245" s="22">
        <f>+H240+H241</f>
        <v>5.2299999999999999E-2</v>
      </c>
    </row>
    <row r="246" spans="1:8" ht="15" thickBot="1" x14ac:dyDescent="0.35">
      <c r="A246" s="53"/>
      <c r="B246" s="4">
        <v>5</v>
      </c>
      <c r="C246" s="2" t="s">
        <v>64</v>
      </c>
      <c r="D246" s="8">
        <v>3774945.052888921</v>
      </c>
      <c r="E246" s="9">
        <v>1</v>
      </c>
      <c r="F246" s="23"/>
      <c r="G246" s="24" t="s">
        <v>61</v>
      </c>
      <c r="H246" s="25">
        <f>SUM(H237:H241)</f>
        <v>7.0800000000000002E-2</v>
      </c>
    </row>
    <row r="247" spans="1:8" ht="15" thickBot="1" x14ac:dyDescent="0.35"/>
    <row r="248" spans="1:8" x14ac:dyDescent="0.3">
      <c r="A248" s="51">
        <f>EOMONTH(A232,1)</f>
        <v>44712</v>
      </c>
    </row>
    <row r="249" spans="1:8" x14ac:dyDescent="0.3">
      <c r="A249" s="52"/>
      <c r="B249" s="2"/>
      <c r="C249" s="2"/>
      <c r="D249" s="4" t="s">
        <v>42</v>
      </c>
      <c r="E249" s="2"/>
      <c r="F249" s="3"/>
      <c r="G249" s="2"/>
      <c r="H249" s="4" t="s">
        <v>43</v>
      </c>
    </row>
    <row r="250" spans="1:8" x14ac:dyDescent="0.3">
      <c r="A250" s="52"/>
      <c r="B250" s="2"/>
      <c r="C250" s="2"/>
      <c r="D250" s="4" t="s">
        <v>62</v>
      </c>
      <c r="E250" s="4" t="s">
        <v>42</v>
      </c>
      <c r="F250" s="4" t="s">
        <v>45</v>
      </c>
      <c r="G250" s="1"/>
      <c r="H250" s="4" t="s">
        <v>46</v>
      </c>
    </row>
    <row r="251" spans="1:8" x14ac:dyDescent="0.3">
      <c r="A251" s="52"/>
      <c r="B251" s="2"/>
      <c r="C251" s="5" t="s">
        <v>47</v>
      </c>
      <c r="D251" s="5" t="s">
        <v>63</v>
      </c>
      <c r="E251" s="5" t="s">
        <v>49</v>
      </c>
      <c r="F251" s="5" t="s">
        <v>50</v>
      </c>
      <c r="G251" s="5" t="s">
        <v>51</v>
      </c>
      <c r="H251" s="5" t="s">
        <v>52</v>
      </c>
    </row>
    <row r="252" spans="1:8" x14ac:dyDescent="0.3">
      <c r="A252" s="52"/>
      <c r="B252" s="2"/>
      <c r="C252" s="2"/>
    </row>
    <row r="253" spans="1:8" x14ac:dyDescent="0.3">
      <c r="A253" s="52"/>
      <c r="B253" s="4">
        <v>1</v>
      </c>
      <c r="C253" s="2" t="s">
        <v>53</v>
      </c>
      <c r="D253" s="10">
        <v>0</v>
      </c>
      <c r="E253" s="9">
        <v>0</v>
      </c>
      <c r="F253" s="15">
        <v>0</v>
      </c>
      <c r="G253" s="6">
        <f>+D253/D262</f>
        <v>0</v>
      </c>
      <c r="H253" s="6">
        <f>ROUND(+E253*F253*G253,4)</f>
        <v>0</v>
      </c>
    </row>
    <row r="254" spans="1:8" x14ac:dyDescent="0.3">
      <c r="A254" s="52"/>
      <c r="B254" s="2"/>
      <c r="C254" s="2"/>
    </row>
    <row r="255" spans="1:8" x14ac:dyDescent="0.3">
      <c r="A255" s="52"/>
      <c r="B255" s="4">
        <v>2</v>
      </c>
      <c r="C255" s="2" t="s">
        <v>54</v>
      </c>
      <c r="D255" s="8">
        <v>37390703.46745</v>
      </c>
      <c r="E255" s="9">
        <v>0.4975</v>
      </c>
      <c r="F255" s="16">
        <v>3.7035655305441263E-2</v>
      </c>
      <c r="G255" s="6">
        <f>1-G253</f>
        <v>1</v>
      </c>
      <c r="H255" s="6">
        <f>ROUND(+E255*F255*G255,4)</f>
        <v>1.84E-2</v>
      </c>
    </row>
    <row r="256" spans="1:8" x14ac:dyDescent="0.3">
      <c r="A256" s="52"/>
      <c r="B256" s="4">
        <v>3</v>
      </c>
      <c r="C256" s="2" t="s">
        <v>55</v>
      </c>
      <c r="D256" s="8">
        <v>252054.30031999998</v>
      </c>
      <c r="E256" s="9">
        <v>5.0000000000000001E-3</v>
      </c>
      <c r="F256" s="16">
        <v>5.5199999999999999E-2</v>
      </c>
      <c r="G256" s="6">
        <f>+G255</f>
        <v>1</v>
      </c>
      <c r="H256" s="6">
        <f>ROUND(+E256*F256*G256,4)</f>
        <v>2.9999999999999997E-4</v>
      </c>
    </row>
    <row r="257" spans="1:8" x14ac:dyDescent="0.3">
      <c r="A257" s="52"/>
      <c r="B257" s="4">
        <v>4</v>
      </c>
      <c r="C257" s="2" t="s">
        <v>56</v>
      </c>
      <c r="D257" s="11">
        <v>27454365.15258</v>
      </c>
      <c r="E257" s="12">
        <v>0.4975</v>
      </c>
      <c r="F257" s="16">
        <v>0.1045</v>
      </c>
      <c r="G257" s="6">
        <f>+G255</f>
        <v>1</v>
      </c>
      <c r="H257" s="6">
        <f>ROUND(+E257*F257*G257,4)</f>
        <v>5.1999999999999998E-2</v>
      </c>
    </row>
    <row r="258" spans="1:8" x14ac:dyDescent="0.3">
      <c r="A258" s="52"/>
      <c r="B258" s="2"/>
      <c r="C258" s="2" t="s">
        <v>57</v>
      </c>
      <c r="D258" s="13">
        <f>SUM(D253:D257)</f>
        <v>65097122.92035</v>
      </c>
      <c r="E258" s="9">
        <f>SUM(E253:E257)</f>
        <v>1</v>
      </c>
      <c r="F258" s="2"/>
    </row>
    <row r="259" spans="1:8" ht="15" thickBot="1" x14ac:dyDescent="0.35">
      <c r="A259" s="52"/>
      <c r="B259" s="2"/>
      <c r="C259" s="2"/>
      <c r="D259" s="13"/>
      <c r="E259" s="9"/>
      <c r="F259" s="2"/>
    </row>
    <row r="260" spans="1:8" x14ac:dyDescent="0.3">
      <c r="A260" s="52"/>
      <c r="B260" s="2"/>
      <c r="C260" s="2"/>
      <c r="D260" s="13"/>
      <c r="E260" s="9"/>
      <c r="F260" s="17"/>
      <c r="G260" s="18" t="s">
        <v>58</v>
      </c>
      <c r="H260" s="19">
        <f>+H253+H255</f>
        <v>1.84E-2</v>
      </c>
    </row>
    <row r="261" spans="1:8" x14ac:dyDescent="0.3">
      <c r="A261" s="52"/>
      <c r="B261" s="2"/>
      <c r="C261" s="2"/>
      <c r="D261" s="2"/>
      <c r="E261" s="9"/>
      <c r="F261" s="20"/>
      <c r="G261" s="21" t="s">
        <v>59</v>
      </c>
      <c r="H261" s="22">
        <f>+H256+H257</f>
        <v>5.2299999999999999E-2</v>
      </c>
    </row>
    <row r="262" spans="1:8" ht="15" thickBot="1" x14ac:dyDescent="0.35">
      <c r="A262" s="53"/>
      <c r="B262" s="4">
        <v>5</v>
      </c>
      <c r="C262" s="2" t="s">
        <v>64</v>
      </c>
      <c r="D262" s="8">
        <v>3594108.3948970567</v>
      </c>
      <c r="E262" s="9">
        <v>1</v>
      </c>
      <c r="F262" s="23"/>
      <c r="G262" s="24" t="s">
        <v>61</v>
      </c>
      <c r="H262" s="25">
        <f>SUM(H253:H257)</f>
        <v>7.0699999999999999E-2</v>
      </c>
    </row>
    <row r="263" spans="1:8" ht="15" thickBot="1" x14ac:dyDescent="0.35"/>
    <row r="264" spans="1:8" x14ac:dyDescent="0.3">
      <c r="A264" s="51">
        <f>EOMONTH(A248,1)</f>
        <v>44742</v>
      </c>
    </row>
    <row r="265" spans="1:8" x14ac:dyDescent="0.3">
      <c r="A265" s="52"/>
      <c r="B265" s="2"/>
      <c r="C265" s="2"/>
      <c r="D265" s="4" t="s">
        <v>42</v>
      </c>
      <c r="E265" s="2"/>
      <c r="F265" s="3"/>
      <c r="G265" s="2"/>
      <c r="H265" s="4" t="s">
        <v>43</v>
      </c>
    </row>
    <row r="266" spans="1:8" x14ac:dyDescent="0.3">
      <c r="A266" s="52"/>
      <c r="B266" s="2"/>
      <c r="C266" s="2"/>
      <c r="D266" s="4" t="s">
        <v>62</v>
      </c>
      <c r="E266" s="4" t="s">
        <v>42</v>
      </c>
      <c r="F266" s="4" t="s">
        <v>45</v>
      </c>
      <c r="G266" s="1"/>
      <c r="H266" s="4" t="s">
        <v>46</v>
      </c>
    </row>
    <row r="267" spans="1:8" x14ac:dyDescent="0.3">
      <c r="A267" s="52"/>
      <c r="B267" s="2"/>
      <c r="C267" s="5" t="s">
        <v>47</v>
      </c>
      <c r="D267" s="5" t="s">
        <v>63</v>
      </c>
      <c r="E267" s="5" t="s">
        <v>49</v>
      </c>
      <c r="F267" s="5" t="s">
        <v>50</v>
      </c>
      <c r="G267" s="5" t="s">
        <v>51</v>
      </c>
      <c r="H267" s="5" t="s">
        <v>52</v>
      </c>
    </row>
    <row r="268" spans="1:8" x14ac:dyDescent="0.3">
      <c r="A268" s="52"/>
      <c r="B268" s="2"/>
      <c r="C268" s="2"/>
    </row>
    <row r="269" spans="1:8" x14ac:dyDescent="0.3">
      <c r="A269" s="52"/>
      <c r="B269" s="4">
        <v>1</v>
      </c>
      <c r="C269" s="2" t="s">
        <v>53</v>
      </c>
      <c r="D269" s="10">
        <v>0</v>
      </c>
      <c r="E269" s="9">
        <v>0</v>
      </c>
      <c r="F269" s="15">
        <v>0</v>
      </c>
      <c r="G269" s="6">
        <f>+D269/D278</f>
        <v>0</v>
      </c>
      <c r="H269" s="6">
        <f>ROUND(+E269*F269*G269,4)</f>
        <v>0</v>
      </c>
    </row>
    <row r="270" spans="1:8" x14ac:dyDescent="0.3">
      <c r="A270" s="52"/>
      <c r="B270" s="2"/>
      <c r="C270" s="2"/>
    </row>
    <row r="271" spans="1:8" x14ac:dyDescent="0.3">
      <c r="A271" s="52"/>
      <c r="B271" s="4">
        <v>2</v>
      </c>
      <c r="C271" s="2" t="s">
        <v>54</v>
      </c>
      <c r="D271" s="8">
        <v>34373886.4001</v>
      </c>
      <c r="E271" s="9">
        <v>0.4975</v>
      </c>
      <c r="F271" s="16">
        <v>3.7035655305441263E-2</v>
      </c>
      <c r="G271" s="6">
        <f>1-G269</f>
        <v>1</v>
      </c>
      <c r="H271" s="6">
        <f>ROUND(+E271*F271*G271,4)</f>
        <v>1.84E-2</v>
      </c>
    </row>
    <row r="272" spans="1:8" x14ac:dyDescent="0.3">
      <c r="A272" s="52"/>
      <c r="B272" s="4">
        <v>3</v>
      </c>
      <c r="C272" s="2" t="s">
        <v>55</v>
      </c>
      <c r="D272" s="8">
        <v>252054.30031999998</v>
      </c>
      <c r="E272" s="9">
        <v>5.0000000000000001E-3</v>
      </c>
      <c r="F272" s="16">
        <v>5.5199999999999999E-2</v>
      </c>
      <c r="G272" s="6">
        <f>+G271</f>
        <v>1</v>
      </c>
      <c r="H272" s="6">
        <f>ROUND(+E272*F272*G272,4)</f>
        <v>2.9999999999999997E-4</v>
      </c>
    </row>
    <row r="273" spans="1:8" x14ac:dyDescent="0.3">
      <c r="A273" s="52"/>
      <c r="B273" s="4">
        <v>4</v>
      </c>
      <c r="C273" s="2" t="s">
        <v>56</v>
      </c>
      <c r="D273" s="11">
        <v>27647803.974089999</v>
      </c>
      <c r="E273" s="12">
        <v>0.4975</v>
      </c>
      <c r="F273" s="16">
        <v>0.1045</v>
      </c>
      <c r="G273" s="6">
        <f>+G271</f>
        <v>1</v>
      </c>
      <c r="H273" s="6">
        <f>ROUND(+E273*F273*G273,4)</f>
        <v>5.1999999999999998E-2</v>
      </c>
    </row>
    <row r="274" spans="1:8" x14ac:dyDescent="0.3">
      <c r="A274" s="52"/>
      <c r="B274" s="2"/>
      <c r="C274" s="2" t="s">
        <v>57</v>
      </c>
      <c r="D274" s="13">
        <f>SUM(D269:D273)</f>
        <v>62273744.674510002</v>
      </c>
      <c r="E274" s="9">
        <f>SUM(E269:E273)</f>
        <v>1</v>
      </c>
      <c r="F274" s="2"/>
    </row>
    <row r="275" spans="1:8" ht="15" thickBot="1" x14ac:dyDescent="0.35">
      <c r="A275" s="52"/>
      <c r="B275" s="2"/>
      <c r="C275" s="2"/>
      <c r="D275" s="13"/>
      <c r="E275" s="9"/>
      <c r="F275" s="2"/>
    </row>
    <row r="276" spans="1:8" x14ac:dyDescent="0.3">
      <c r="A276" s="52"/>
      <c r="B276" s="2"/>
      <c r="C276" s="2"/>
      <c r="D276" s="13"/>
      <c r="E276" s="9"/>
      <c r="F276" s="17"/>
      <c r="G276" s="18" t="s">
        <v>58</v>
      </c>
      <c r="H276" s="19">
        <f>+H269+H271</f>
        <v>1.84E-2</v>
      </c>
    </row>
    <row r="277" spans="1:8" x14ac:dyDescent="0.3">
      <c r="A277" s="52"/>
      <c r="B277" s="2"/>
      <c r="C277" s="2"/>
      <c r="D277" s="2"/>
      <c r="E277" s="9"/>
      <c r="F277" s="20"/>
      <c r="G277" s="21" t="s">
        <v>59</v>
      </c>
      <c r="H277" s="22">
        <f>+H272+H273</f>
        <v>5.2299999999999999E-2</v>
      </c>
    </row>
    <row r="278" spans="1:8" ht="15" thickBot="1" x14ac:dyDescent="0.35">
      <c r="A278" s="53"/>
      <c r="B278" s="4">
        <v>5</v>
      </c>
      <c r="C278" s="2" t="s">
        <v>64</v>
      </c>
      <c r="D278" s="8">
        <v>3831355.7828128221</v>
      </c>
      <c r="E278" s="9">
        <v>1</v>
      </c>
      <c r="F278" s="23"/>
      <c r="G278" s="24" t="s">
        <v>61</v>
      </c>
      <c r="H278" s="25">
        <f>SUM(H269:H273)</f>
        <v>7.0699999999999999E-2</v>
      </c>
    </row>
    <row r="279" spans="1:8" ht="15" thickBot="1" x14ac:dyDescent="0.35"/>
    <row r="280" spans="1:8" x14ac:dyDescent="0.3">
      <c r="A280" s="51">
        <f>EOMONTH(A264,1)</f>
        <v>44773</v>
      </c>
    </row>
    <row r="281" spans="1:8" x14ac:dyDescent="0.3">
      <c r="A281" s="52"/>
      <c r="B281" s="2"/>
      <c r="C281" s="2"/>
      <c r="D281" s="4" t="s">
        <v>42</v>
      </c>
      <c r="E281" s="2"/>
      <c r="F281" s="3"/>
      <c r="G281" s="2"/>
      <c r="H281" s="4" t="s">
        <v>43</v>
      </c>
    </row>
    <row r="282" spans="1:8" x14ac:dyDescent="0.3">
      <c r="A282" s="52"/>
      <c r="B282" s="2"/>
      <c r="C282" s="2"/>
      <c r="D282" s="4" t="s">
        <v>62</v>
      </c>
      <c r="E282" s="4" t="s">
        <v>42</v>
      </c>
      <c r="F282" s="4" t="s">
        <v>45</v>
      </c>
      <c r="G282" s="1"/>
      <c r="H282" s="4" t="s">
        <v>46</v>
      </c>
    </row>
    <row r="283" spans="1:8" x14ac:dyDescent="0.3">
      <c r="A283" s="52"/>
      <c r="B283" s="2"/>
      <c r="C283" s="5" t="s">
        <v>47</v>
      </c>
      <c r="D283" s="5" t="s">
        <v>63</v>
      </c>
      <c r="E283" s="5" t="s">
        <v>49</v>
      </c>
      <c r="F283" s="5" t="s">
        <v>50</v>
      </c>
      <c r="G283" s="5" t="s">
        <v>51</v>
      </c>
      <c r="H283" s="5" t="s">
        <v>52</v>
      </c>
    </row>
    <row r="284" spans="1:8" x14ac:dyDescent="0.3">
      <c r="A284" s="52"/>
      <c r="B284" s="2"/>
      <c r="C284" s="2"/>
    </row>
    <row r="285" spans="1:8" x14ac:dyDescent="0.3">
      <c r="A285" s="52"/>
      <c r="B285" s="4">
        <v>1</v>
      </c>
      <c r="C285" s="2" t="s">
        <v>53</v>
      </c>
      <c r="D285" s="10">
        <v>0</v>
      </c>
      <c r="E285" s="9">
        <v>0</v>
      </c>
      <c r="F285" s="15">
        <v>0</v>
      </c>
      <c r="G285" s="6">
        <f>+D285/D294</f>
        <v>0</v>
      </c>
      <c r="H285" s="6">
        <f>ROUND(+E285*F285*G285,4)</f>
        <v>0</v>
      </c>
    </row>
    <row r="286" spans="1:8" x14ac:dyDescent="0.3">
      <c r="A286" s="52"/>
      <c r="B286" s="2"/>
      <c r="C286" s="2"/>
    </row>
    <row r="287" spans="1:8" x14ac:dyDescent="0.3">
      <c r="A287" s="52"/>
      <c r="B287" s="4">
        <v>2</v>
      </c>
      <c r="C287" s="2" t="s">
        <v>54</v>
      </c>
      <c r="D287" s="8">
        <v>35865038.473559998</v>
      </c>
      <c r="E287" s="9">
        <v>0.4975</v>
      </c>
      <c r="F287" s="16">
        <v>3.9282036848544914E-2</v>
      </c>
      <c r="G287" s="6">
        <f>1-G285</f>
        <v>1</v>
      </c>
      <c r="H287" s="6">
        <f>ROUND(+E287*F287*G287,4)</f>
        <v>1.95E-2</v>
      </c>
    </row>
    <row r="288" spans="1:8" x14ac:dyDescent="0.3">
      <c r="A288" s="52"/>
      <c r="B288" s="4">
        <v>3</v>
      </c>
      <c r="C288" s="2" t="s">
        <v>55</v>
      </c>
      <c r="D288" s="8">
        <v>252054.30031999998</v>
      </c>
      <c r="E288" s="9">
        <v>5.0000000000000001E-3</v>
      </c>
      <c r="F288" s="16">
        <v>5.5199999999999999E-2</v>
      </c>
      <c r="G288" s="6">
        <f>+G287</f>
        <v>1</v>
      </c>
      <c r="H288" s="6">
        <f>ROUND(+E288*F288*G288,4)</f>
        <v>2.9999999999999997E-4</v>
      </c>
    </row>
    <row r="289" spans="1:8" x14ac:dyDescent="0.3">
      <c r="A289" s="52"/>
      <c r="B289" s="4">
        <v>4</v>
      </c>
      <c r="C289" s="2" t="s">
        <v>56</v>
      </c>
      <c r="D289" s="11">
        <v>27467934.171330001</v>
      </c>
      <c r="E289" s="12">
        <v>0.4975</v>
      </c>
      <c r="F289" s="16">
        <v>0.1045</v>
      </c>
      <c r="G289" s="6">
        <f>+G287</f>
        <v>1</v>
      </c>
      <c r="H289" s="6">
        <f>ROUND(+E289*F289*G289,4)</f>
        <v>5.1999999999999998E-2</v>
      </c>
    </row>
    <row r="290" spans="1:8" x14ac:dyDescent="0.3">
      <c r="A290" s="52"/>
      <c r="B290" s="2"/>
      <c r="C290" s="2" t="s">
        <v>57</v>
      </c>
      <c r="D290" s="13">
        <f>SUM(D285:D289)</f>
        <v>63585026.945209995</v>
      </c>
      <c r="E290" s="9">
        <f>SUM(E285:E289)</f>
        <v>1</v>
      </c>
      <c r="F290" s="2"/>
    </row>
    <row r="291" spans="1:8" ht="15" thickBot="1" x14ac:dyDescent="0.35">
      <c r="A291" s="52"/>
      <c r="B291" s="2"/>
      <c r="C291" s="2"/>
      <c r="D291" s="13"/>
      <c r="E291" s="9"/>
      <c r="F291" s="2"/>
    </row>
    <row r="292" spans="1:8" x14ac:dyDescent="0.3">
      <c r="A292" s="52"/>
      <c r="B292" s="2"/>
      <c r="C292" s="2"/>
      <c r="D292" s="13"/>
      <c r="E292" s="9"/>
      <c r="F292" s="17"/>
      <c r="G292" s="18" t="s">
        <v>58</v>
      </c>
      <c r="H292" s="19">
        <f>+H285+H287</f>
        <v>1.95E-2</v>
      </c>
    </row>
    <row r="293" spans="1:8" x14ac:dyDescent="0.3">
      <c r="A293" s="52"/>
      <c r="B293" s="2"/>
      <c r="C293" s="2"/>
      <c r="D293" s="2"/>
      <c r="E293" s="9"/>
      <c r="F293" s="20"/>
      <c r="G293" s="21" t="s">
        <v>59</v>
      </c>
      <c r="H293" s="22">
        <f>+H288+H289</f>
        <v>5.2299999999999999E-2</v>
      </c>
    </row>
    <row r="294" spans="1:8" ht="15" thickBot="1" x14ac:dyDescent="0.35">
      <c r="A294" s="53"/>
      <c r="B294" s="4">
        <v>5</v>
      </c>
      <c r="C294" s="2" t="s">
        <v>64</v>
      </c>
      <c r="D294" s="8">
        <v>4014622.1362549663</v>
      </c>
      <c r="E294" s="9">
        <v>1</v>
      </c>
      <c r="F294" s="23"/>
      <c r="G294" s="24" t="s">
        <v>61</v>
      </c>
      <c r="H294" s="25">
        <f>SUM(H285:H289)</f>
        <v>7.1800000000000003E-2</v>
      </c>
    </row>
    <row r="295" spans="1:8" ht="15" thickBot="1" x14ac:dyDescent="0.35"/>
    <row r="296" spans="1:8" x14ac:dyDescent="0.3">
      <c r="A296" s="51">
        <f>EOMONTH(A280,1)</f>
        <v>44804</v>
      </c>
    </row>
    <row r="297" spans="1:8" x14ac:dyDescent="0.3">
      <c r="A297" s="52"/>
      <c r="B297" s="2"/>
      <c r="C297" s="2"/>
      <c r="D297" s="4" t="s">
        <v>42</v>
      </c>
      <c r="E297" s="2"/>
      <c r="F297" s="3"/>
      <c r="G297" s="2"/>
      <c r="H297" s="4" t="s">
        <v>43</v>
      </c>
    </row>
    <row r="298" spans="1:8" x14ac:dyDescent="0.3">
      <c r="A298" s="52"/>
      <c r="B298" s="2"/>
      <c r="C298" s="2"/>
      <c r="D298" s="4" t="s">
        <v>62</v>
      </c>
      <c r="E298" s="4" t="s">
        <v>42</v>
      </c>
      <c r="F298" s="4" t="s">
        <v>45</v>
      </c>
      <c r="G298" s="1"/>
      <c r="H298" s="4" t="s">
        <v>46</v>
      </c>
    </row>
    <row r="299" spans="1:8" x14ac:dyDescent="0.3">
      <c r="A299" s="52"/>
      <c r="B299" s="2"/>
      <c r="C299" s="5" t="s">
        <v>47</v>
      </c>
      <c r="D299" s="5" t="s">
        <v>63</v>
      </c>
      <c r="E299" s="5" t="s">
        <v>49</v>
      </c>
      <c r="F299" s="5" t="s">
        <v>50</v>
      </c>
      <c r="G299" s="5" t="s">
        <v>51</v>
      </c>
      <c r="H299" s="5" t="s">
        <v>52</v>
      </c>
    </row>
    <row r="300" spans="1:8" x14ac:dyDescent="0.3">
      <c r="A300" s="52"/>
      <c r="B300" s="2"/>
      <c r="C300" s="2"/>
    </row>
    <row r="301" spans="1:8" x14ac:dyDescent="0.3">
      <c r="A301" s="52"/>
      <c r="B301" s="4">
        <v>1</v>
      </c>
      <c r="C301" s="2" t="s">
        <v>53</v>
      </c>
      <c r="D301" s="10">
        <v>0</v>
      </c>
      <c r="E301" s="9">
        <v>0</v>
      </c>
      <c r="F301" s="15">
        <v>0</v>
      </c>
      <c r="G301" s="6">
        <f>+D301/D310</f>
        <v>0</v>
      </c>
      <c r="H301" s="6">
        <f>ROUND(+E301*F301*G301,4)</f>
        <v>0</v>
      </c>
    </row>
    <row r="302" spans="1:8" x14ac:dyDescent="0.3">
      <c r="A302" s="52"/>
      <c r="B302" s="2"/>
      <c r="C302" s="2"/>
    </row>
    <row r="303" spans="1:8" x14ac:dyDescent="0.3">
      <c r="A303" s="52"/>
      <c r="B303" s="4">
        <v>2</v>
      </c>
      <c r="C303" s="2" t="s">
        <v>54</v>
      </c>
      <c r="D303" s="8">
        <v>34351752.425439999</v>
      </c>
      <c r="E303" s="9">
        <v>0.4975</v>
      </c>
      <c r="F303" s="16">
        <v>4.0226016254505184E-2</v>
      </c>
      <c r="G303" s="6">
        <f>1-G301</f>
        <v>1</v>
      </c>
      <c r="H303" s="6">
        <f>ROUND(+E303*F303*G303,4)</f>
        <v>0.02</v>
      </c>
    </row>
    <row r="304" spans="1:8" x14ac:dyDescent="0.3">
      <c r="A304" s="52"/>
      <c r="B304" s="4">
        <v>3</v>
      </c>
      <c r="C304" s="2" t="s">
        <v>55</v>
      </c>
      <c r="D304" s="8">
        <v>252054.30031999998</v>
      </c>
      <c r="E304" s="9">
        <v>5.0000000000000001E-3</v>
      </c>
      <c r="F304" s="16">
        <v>5.5199999999999999E-2</v>
      </c>
      <c r="G304" s="6">
        <f>+G303</f>
        <v>1</v>
      </c>
      <c r="H304" s="6">
        <f>ROUND(+E304*F304*G304,4)</f>
        <v>2.9999999999999997E-4</v>
      </c>
    </row>
    <row r="305" spans="1:8" x14ac:dyDescent="0.3">
      <c r="A305" s="52"/>
      <c r="B305" s="4">
        <v>4</v>
      </c>
      <c r="C305" s="2" t="s">
        <v>56</v>
      </c>
      <c r="D305" s="11">
        <v>27744578.206459999</v>
      </c>
      <c r="E305" s="12">
        <v>0.4975</v>
      </c>
      <c r="F305" s="16">
        <v>0.1045</v>
      </c>
      <c r="G305" s="6">
        <f>+G303</f>
        <v>1</v>
      </c>
      <c r="H305" s="6">
        <f>ROUND(+E305*F305*G305,4)</f>
        <v>5.1999999999999998E-2</v>
      </c>
    </row>
    <row r="306" spans="1:8" x14ac:dyDescent="0.3">
      <c r="A306" s="52"/>
      <c r="B306" s="2"/>
      <c r="C306" s="2" t="s">
        <v>57</v>
      </c>
      <c r="D306" s="13">
        <f>SUM(D301:D305)</f>
        <v>62348384.932219997</v>
      </c>
      <c r="E306" s="9">
        <f>SUM(E301:E305)</f>
        <v>1</v>
      </c>
      <c r="F306" s="2"/>
    </row>
    <row r="307" spans="1:8" ht="15" thickBot="1" x14ac:dyDescent="0.35">
      <c r="A307" s="52"/>
      <c r="B307" s="2"/>
      <c r="C307" s="2"/>
      <c r="D307" s="13"/>
      <c r="E307" s="9"/>
      <c r="F307" s="2"/>
    </row>
    <row r="308" spans="1:8" x14ac:dyDescent="0.3">
      <c r="A308" s="52"/>
      <c r="B308" s="2"/>
      <c r="C308" s="2"/>
      <c r="D308" s="13"/>
      <c r="E308" s="9"/>
      <c r="F308" s="17"/>
      <c r="G308" s="18" t="s">
        <v>58</v>
      </c>
      <c r="H308" s="19">
        <f>+H301+H303</f>
        <v>0.02</v>
      </c>
    </row>
    <row r="309" spans="1:8" x14ac:dyDescent="0.3">
      <c r="A309" s="52"/>
      <c r="B309" s="2"/>
      <c r="C309" s="2"/>
      <c r="D309" s="2"/>
      <c r="E309" s="9"/>
      <c r="F309" s="20"/>
      <c r="G309" s="21" t="s">
        <v>59</v>
      </c>
      <c r="H309" s="22">
        <f>+H304+H305</f>
        <v>5.2299999999999999E-2</v>
      </c>
    </row>
    <row r="310" spans="1:8" ht="15" thickBot="1" x14ac:dyDescent="0.35">
      <c r="A310" s="53"/>
      <c r="B310" s="4">
        <v>5</v>
      </c>
      <c r="C310" s="2" t="s">
        <v>64</v>
      </c>
      <c r="D310" s="8">
        <v>4331015.9552466311</v>
      </c>
      <c r="E310" s="9">
        <v>1</v>
      </c>
      <c r="F310" s="23"/>
      <c r="G310" s="24" t="s">
        <v>61</v>
      </c>
      <c r="H310" s="25">
        <f>SUM(H301:H305)</f>
        <v>7.2300000000000003E-2</v>
      </c>
    </row>
    <row r="311" spans="1:8" ht="15" thickBot="1" x14ac:dyDescent="0.35"/>
    <row r="312" spans="1:8" x14ac:dyDescent="0.3">
      <c r="A312" s="51">
        <f>EOMONTH(A296,1)</f>
        <v>44834</v>
      </c>
    </row>
    <row r="313" spans="1:8" x14ac:dyDescent="0.3">
      <c r="A313" s="52"/>
      <c r="B313" s="2"/>
      <c r="C313" s="2"/>
      <c r="D313" s="4" t="s">
        <v>42</v>
      </c>
      <c r="E313" s="2"/>
      <c r="F313" s="3"/>
      <c r="G313" s="2"/>
      <c r="H313" s="4" t="s">
        <v>43</v>
      </c>
    </row>
    <row r="314" spans="1:8" x14ac:dyDescent="0.3">
      <c r="A314" s="52"/>
      <c r="B314" s="2"/>
      <c r="C314" s="2"/>
      <c r="D314" s="4" t="s">
        <v>62</v>
      </c>
      <c r="E314" s="4" t="s">
        <v>42</v>
      </c>
      <c r="F314" s="4" t="s">
        <v>45</v>
      </c>
      <c r="G314" s="1"/>
      <c r="H314" s="4" t="s">
        <v>46</v>
      </c>
    </row>
    <row r="315" spans="1:8" x14ac:dyDescent="0.3">
      <c r="A315" s="52"/>
      <c r="B315" s="2"/>
      <c r="C315" s="5" t="s">
        <v>47</v>
      </c>
      <c r="D315" s="5" t="s">
        <v>63</v>
      </c>
      <c r="E315" s="5" t="s">
        <v>49</v>
      </c>
      <c r="F315" s="5" t="s">
        <v>50</v>
      </c>
      <c r="G315" s="5" t="s">
        <v>51</v>
      </c>
      <c r="H315" s="5" t="s">
        <v>52</v>
      </c>
    </row>
    <row r="316" spans="1:8" x14ac:dyDescent="0.3">
      <c r="A316" s="52"/>
      <c r="B316" s="2"/>
      <c r="C316" s="2"/>
    </row>
    <row r="317" spans="1:8" x14ac:dyDescent="0.3">
      <c r="A317" s="52"/>
      <c r="B317" s="4">
        <v>1</v>
      </c>
      <c r="C317" s="2" t="s">
        <v>53</v>
      </c>
      <c r="D317" s="10">
        <v>0</v>
      </c>
      <c r="E317" s="9">
        <v>0</v>
      </c>
      <c r="F317" s="15">
        <v>0</v>
      </c>
      <c r="G317" s="6">
        <f>+D317/D326</f>
        <v>0</v>
      </c>
      <c r="H317" s="6">
        <f>ROUND(+E317*F317*G317,4)</f>
        <v>0</v>
      </c>
    </row>
    <row r="318" spans="1:8" x14ac:dyDescent="0.3">
      <c r="A318" s="52"/>
      <c r="B318" s="2"/>
      <c r="C318" s="2"/>
    </row>
    <row r="319" spans="1:8" x14ac:dyDescent="0.3">
      <c r="A319" s="52"/>
      <c r="B319" s="4">
        <v>2</v>
      </c>
      <c r="C319" s="2" t="s">
        <v>54</v>
      </c>
      <c r="D319" s="8">
        <v>34356292.503470004</v>
      </c>
      <c r="E319" s="9">
        <v>0.4975</v>
      </c>
      <c r="F319" s="16">
        <v>4.021207239481063E-2</v>
      </c>
      <c r="G319" s="6">
        <f>1-G317</f>
        <v>1</v>
      </c>
      <c r="H319" s="6">
        <f>ROUND(+E319*F319*G319,4)</f>
        <v>0.02</v>
      </c>
    </row>
    <row r="320" spans="1:8" x14ac:dyDescent="0.3">
      <c r="A320" s="52"/>
      <c r="B320" s="4">
        <v>3</v>
      </c>
      <c r="C320" s="2" t="s">
        <v>55</v>
      </c>
      <c r="D320" s="8">
        <v>252054.30031999998</v>
      </c>
      <c r="E320" s="9">
        <v>5.0000000000000001E-3</v>
      </c>
      <c r="F320" s="16">
        <v>5.5199999999999999E-2</v>
      </c>
      <c r="G320" s="6">
        <f>+G319</f>
        <v>1</v>
      </c>
      <c r="H320" s="6">
        <f>ROUND(+E320*F320*G320,4)</f>
        <v>2.9999999999999997E-4</v>
      </c>
    </row>
    <row r="321" spans="1:8" x14ac:dyDescent="0.3">
      <c r="A321" s="52"/>
      <c r="B321" s="4">
        <v>4</v>
      </c>
      <c r="C321" s="2" t="s">
        <v>56</v>
      </c>
      <c r="D321" s="11">
        <v>27941058.169840001</v>
      </c>
      <c r="E321" s="12">
        <v>0.4975</v>
      </c>
      <c r="F321" s="16">
        <v>0.1045</v>
      </c>
      <c r="G321" s="6">
        <f>+G319</f>
        <v>1</v>
      </c>
      <c r="H321" s="6">
        <f>ROUND(+E321*F321*G321,4)</f>
        <v>5.1999999999999998E-2</v>
      </c>
    </row>
    <row r="322" spans="1:8" x14ac:dyDescent="0.3">
      <c r="A322" s="52"/>
      <c r="B322" s="2"/>
      <c r="C322" s="2" t="s">
        <v>57</v>
      </c>
      <c r="D322" s="13">
        <f>SUM(D317:D321)</f>
        <v>62549404.973630004</v>
      </c>
      <c r="E322" s="9">
        <f>SUM(E317:E321)</f>
        <v>1</v>
      </c>
      <c r="F322" s="2"/>
    </row>
    <row r="323" spans="1:8" ht="15" thickBot="1" x14ac:dyDescent="0.35">
      <c r="A323" s="52"/>
      <c r="B323" s="2"/>
      <c r="C323" s="2"/>
      <c r="D323" s="13"/>
      <c r="E323" s="9"/>
      <c r="F323" s="2"/>
    </row>
    <row r="324" spans="1:8" x14ac:dyDescent="0.3">
      <c r="A324" s="52"/>
      <c r="B324" s="2"/>
      <c r="C324" s="2"/>
      <c r="D324" s="13"/>
      <c r="E324" s="9"/>
      <c r="F324" s="17"/>
      <c r="G324" s="18" t="s">
        <v>58</v>
      </c>
      <c r="H324" s="19">
        <f>+H317+H319</f>
        <v>0.02</v>
      </c>
    </row>
    <row r="325" spans="1:8" x14ac:dyDescent="0.3">
      <c r="A325" s="52"/>
      <c r="B325" s="2"/>
      <c r="C325" s="2"/>
      <c r="D325" s="2"/>
      <c r="E325" s="9"/>
      <c r="F325" s="20"/>
      <c r="G325" s="21" t="s">
        <v>59</v>
      </c>
      <c r="H325" s="22">
        <f>+H320+H321</f>
        <v>5.2299999999999999E-2</v>
      </c>
    </row>
    <row r="326" spans="1:8" ht="15" thickBot="1" x14ac:dyDescent="0.35">
      <c r="A326" s="53"/>
      <c r="B326" s="4">
        <v>5</v>
      </c>
      <c r="C326" s="2" t="s">
        <v>64</v>
      </c>
      <c r="D326" s="8">
        <v>4351924.0605601789</v>
      </c>
      <c r="E326" s="9">
        <v>1</v>
      </c>
      <c r="F326" s="23"/>
      <c r="G326" s="24" t="s">
        <v>61</v>
      </c>
      <c r="H326" s="25">
        <f>SUM(H317:H321)</f>
        <v>7.2300000000000003E-2</v>
      </c>
    </row>
    <row r="327" spans="1:8" ht="15" thickBot="1" x14ac:dyDescent="0.35"/>
    <row r="328" spans="1:8" x14ac:dyDescent="0.3">
      <c r="A328" s="51">
        <f>EOMONTH(A312,1)</f>
        <v>44865</v>
      </c>
    </row>
    <row r="329" spans="1:8" x14ac:dyDescent="0.3">
      <c r="A329" s="52"/>
      <c r="B329" s="2"/>
      <c r="C329" s="2"/>
      <c r="D329" s="4" t="s">
        <v>42</v>
      </c>
      <c r="E329" s="2"/>
      <c r="F329" s="3"/>
      <c r="G329" s="2"/>
      <c r="H329" s="4" t="s">
        <v>43</v>
      </c>
    </row>
    <row r="330" spans="1:8" x14ac:dyDescent="0.3">
      <c r="A330" s="52"/>
      <c r="B330" s="2"/>
      <c r="C330" s="2"/>
      <c r="D330" s="4" t="s">
        <v>62</v>
      </c>
      <c r="E330" s="4" t="s">
        <v>42</v>
      </c>
      <c r="F330" s="4" t="s">
        <v>45</v>
      </c>
      <c r="G330" s="1"/>
      <c r="H330" s="4" t="s">
        <v>46</v>
      </c>
    </row>
    <row r="331" spans="1:8" x14ac:dyDescent="0.3">
      <c r="A331" s="52"/>
      <c r="B331" s="2"/>
      <c r="C331" s="5" t="s">
        <v>47</v>
      </c>
      <c r="D331" s="5" t="s">
        <v>63</v>
      </c>
      <c r="E331" s="5" t="s">
        <v>49</v>
      </c>
      <c r="F331" s="5" t="s">
        <v>50</v>
      </c>
      <c r="G331" s="5" t="s">
        <v>51</v>
      </c>
      <c r="H331" s="5" t="s">
        <v>52</v>
      </c>
    </row>
    <row r="332" spans="1:8" x14ac:dyDescent="0.3">
      <c r="A332" s="52"/>
      <c r="B332" s="2"/>
      <c r="C332" s="2"/>
    </row>
    <row r="333" spans="1:8" x14ac:dyDescent="0.3">
      <c r="A333" s="52"/>
      <c r="B333" s="4">
        <v>1</v>
      </c>
      <c r="C333" s="2" t="s">
        <v>53</v>
      </c>
      <c r="D333" s="10">
        <v>0</v>
      </c>
      <c r="E333" s="9">
        <v>0</v>
      </c>
      <c r="F333" s="15">
        <v>0</v>
      </c>
      <c r="G333" s="6">
        <f>+D333/D342</f>
        <v>0</v>
      </c>
      <c r="H333" s="6">
        <f>ROUND(+E333*F333*G333,4)</f>
        <v>0</v>
      </c>
    </row>
    <row r="334" spans="1:8" x14ac:dyDescent="0.3">
      <c r="A334" s="52"/>
      <c r="B334" s="2"/>
      <c r="C334" s="2"/>
    </row>
    <row r="335" spans="1:8" x14ac:dyDescent="0.3">
      <c r="A335" s="52"/>
      <c r="B335" s="4">
        <v>2</v>
      </c>
      <c r="C335" s="2" t="s">
        <v>54</v>
      </c>
      <c r="D335" s="8">
        <v>34359788.57192</v>
      </c>
      <c r="E335" s="9">
        <v>0.4975</v>
      </c>
      <c r="F335" s="16">
        <v>4.0204963612593014E-2</v>
      </c>
      <c r="G335" s="6">
        <f>1-G333</f>
        <v>1</v>
      </c>
      <c r="H335" s="6">
        <f>ROUND(+E335*F335*G335,4)</f>
        <v>0.02</v>
      </c>
    </row>
    <row r="336" spans="1:8" x14ac:dyDescent="0.3">
      <c r="A336" s="52"/>
      <c r="B336" s="4">
        <v>3</v>
      </c>
      <c r="C336" s="2" t="s">
        <v>55</v>
      </c>
      <c r="D336" s="8">
        <v>252054.30031999998</v>
      </c>
      <c r="E336" s="9">
        <v>5.0000000000000001E-3</v>
      </c>
      <c r="F336" s="16">
        <v>5.5199999999999999E-2</v>
      </c>
      <c r="G336" s="6">
        <f>+G335</f>
        <v>1</v>
      </c>
      <c r="H336" s="6">
        <f>ROUND(+E336*F336*G336,4)</f>
        <v>2.9999999999999997E-4</v>
      </c>
    </row>
    <row r="337" spans="1:8" x14ac:dyDescent="0.3">
      <c r="A337" s="52"/>
      <c r="B337" s="4">
        <v>4</v>
      </c>
      <c r="C337" s="2" t="s">
        <v>56</v>
      </c>
      <c r="D337" s="11">
        <v>27745807.362359997</v>
      </c>
      <c r="E337" s="12">
        <v>0.4975</v>
      </c>
      <c r="F337" s="16">
        <v>0.1045</v>
      </c>
      <c r="G337" s="6">
        <f>+G335</f>
        <v>1</v>
      </c>
      <c r="H337" s="6">
        <f>ROUND(+E337*F337*G337,4)</f>
        <v>5.1999999999999998E-2</v>
      </c>
    </row>
    <row r="338" spans="1:8" x14ac:dyDescent="0.3">
      <c r="A338" s="52"/>
      <c r="B338" s="2"/>
      <c r="C338" s="2" t="s">
        <v>57</v>
      </c>
      <c r="D338" s="13">
        <f>SUM(D333:D337)</f>
        <v>62357650.234599993</v>
      </c>
      <c r="E338" s="9">
        <f>SUM(E333:E337)</f>
        <v>1</v>
      </c>
      <c r="F338" s="2"/>
    </row>
    <row r="339" spans="1:8" ht="15" thickBot="1" x14ac:dyDescent="0.35">
      <c r="A339" s="52"/>
      <c r="B339" s="2"/>
      <c r="C339" s="2"/>
      <c r="D339" s="13"/>
      <c r="E339" s="9"/>
      <c r="F339" s="2"/>
    </row>
    <row r="340" spans="1:8" x14ac:dyDescent="0.3">
      <c r="A340" s="52"/>
      <c r="B340" s="2"/>
      <c r="C340" s="2"/>
      <c r="D340" s="13"/>
      <c r="E340" s="9"/>
      <c r="F340" s="17"/>
      <c r="G340" s="18" t="s">
        <v>58</v>
      </c>
      <c r="H340" s="19">
        <f>+H333+H335</f>
        <v>0.02</v>
      </c>
    </row>
    <row r="341" spans="1:8" x14ac:dyDescent="0.3">
      <c r="A341" s="52"/>
      <c r="B341" s="2"/>
      <c r="C341" s="2"/>
      <c r="D341" s="2"/>
      <c r="E341" s="9"/>
      <c r="F341" s="20"/>
      <c r="G341" s="21" t="s">
        <v>59</v>
      </c>
      <c r="H341" s="22">
        <f>+H336+H337</f>
        <v>5.2299999999999999E-2</v>
      </c>
    </row>
    <row r="342" spans="1:8" ht="15" thickBot="1" x14ac:dyDescent="0.35">
      <c r="A342" s="53"/>
      <c r="B342" s="4">
        <v>5</v>
      </c>
      <c r="C342" s="2" t="s">
        <v>64</v>
      </c>
      <c r="D342" s="8">
        <v>4338668.2753979554</v>
      </c>
      <c r="E342" s="9">
        <v>1</v>
      </c>
      <c r="F342" s="23"/>
      <c r="G342" s="24" t="s">
        <v>61</v>
      </c>
      <c r="H342" s="25">
        <f>SUM(H333:H337)</f>
        <v>7.2300000000000003E-2</v>
      </c>
    </row>
    <row r="343" spans="1:8" ht="15" thickBot="1" x14ac:dyDescent="0.35"/>
    <row r="344" spans="1:8" x14ac:dyDescent="0.3">
      <c r="A344" s="51">
        <f>EOMONTH(A328,1)</f>
        <v>44895</v>
      </c>
    </row>
    <row r="345" spans="1:8" x14ac:dyDescent="0.3">
      <c r="A345" s="52"/>
      <c r="B345" s="2"/>
      <c r="C345" s="2"/>
      <c r="D345" s="4" t="s">
        <v>42</v>
      </c>
      <c r="E345" s="2"/>
      <c r="F345" s="3"/>
      <c r="G345" s="2"/>
      <c r="H345" s="4" t="s">
        <v>43</v>
      </c>
    </row>
    <row r="346" spans="1:8" x14ac:dyDescent="0.3">
      <c r="A346" s="52"/>
      <c r="B346" s="2"/>
      <c r="C346" s="2"/>
      <c r="D346" s="4" t="s">
        <v>62</v>
      </c>
      <c r="E346" s="4" t="s">
        <v>42</v>
      </c>
      <c r="F346" s="4" t="s">
        <v>45</v>
      </c>
      <c r="G346" s="1"/>
      <c r="H346" s="4" t="s">
        <v>46</v>
      </c>
    </row>
    <row r="347" spans="1:8" x14ac:dyDescent="0.3">
      <c r="A347" s="52"/>
      <c r="B347" s="2"/>
      <c r="C347" s="5" t="s">
        <v>47</v>
      </c>
      <c r="D347" s="5" t="s">
        <v>63</v>
      </c>
      <c r="E347" s="5" t="s">
        <v>49</v>
      </c>
      <c r="F347" s="5" t="s">
        <v>50</v>
      </c>
      <c r="G347" s="5" t="s">
        <v>51</v>
      </c>
      <c r="H347" s="5" t="s">
        <v>52</v>
      </c>
    </row>
    <row r="348" spans="1:8" x14ac:dyDescent="0.3">
      <c r="A348" s="52"/>
      <c r="B348" s="2"/>
      <c r="C348" s="2"/>
    </row>
    <row r="349" spans="1:8" x14ac:dyDescent="0.3">
      <c r="A349" s="52"/>
      <c r="B349" s="4">
        <v>1</v>
      </c>
      <c r="C349" s="2" t="s">
        <v>53</v>
      </c>
      <c r="D349" s="10">
        <v>0</v>
      </c>
      <c r="E349" s="9">
        <v>0</v>
      </c>
      <c r="F349" s="15">
        <v>0</v>
      </c>
      <c r="G349" s="6">
        <f>+D349/D358</f>
        <v>0</v>
      </c>
      <c r="H349" s="6">
        <f>ROUND(+E349*F349*G349,4)</f>
        <v>0</v>
      </c>
    </row>
    <row r="350" spans="1:8" x14ac:dyDescent="0.3">
      <c r="A350" s="52"/>
      <c r="B350" s="2"/>
      <c r="C350" s="2"/>
    </row>
    <row r="351" spans="1:8" x14ac:dyDescent="0.3">
      <c r="A351" s="52"/>
      <c r="B351" s="4">
        <v>2</v>
      </c>
      <c r="C351" s="2" t="s">
        <v>54</v>
      </c>
      <c r="D351" s="8">
        <v>34714664</v>
      </c>
      <c r="E351" s="9">
        <v>0.4975</v>
      </c>
      <c r="F351" s="16">
        <v>4.0204963612593014E-2</v>
      </c>
      <c r="G351" s="6">
        <f>1-G349</f>
        <v>1</v>
      </c>
      <c r="H351" s="6">
        <f>ROUND(+E351*F351*G351,4)</f>
        <v>0.02</v>
      </c>
    </row>
    <row r="352" spans="1:8" x14ac:dyDescent="0.3">
      <c r="A352" s="52"/>
      <c r="B352" s="4">
        <v>3</v>
      </c>
      <c r="C352" s="2" t="s">
        <v>55</v>
      </c>
      <c r="D352" s="8">
        <v>252054.30031999998</v>
      </c>
      <c r="E352" s="9">
        <v>5.0000000000000001E-3</v>
      </c>
      <c r="F352" s="16">
        <v>5.5199999999999999E-2</v>
      </c>
      <c r="G352" s="6">
        <f>+G351</f>
        <v>1</v>
      </c>
      <c r="H352" s="6">
        <f>ROUND(+E352*F352*G352,4)</f>
        <v>2.9999999999999997E-4</v>
      </c>
    </row>
    <row r="353" spans="1:8" x14ac:dyDescent="0.3">
      <c r="A353" s="52"/>
      <c r="B353" s="4">
        <v>4</v>
      </c>
      <c r="C353" s="2" t="s">
        <v>56</v>
      </c>
      <c r="D353" s="11">
        <v>29177277</v>
      </c>
      <c r="E353" s="12">
        <v>0.4975</v>
      </c>
      <c r="F353" s="16">
        <v>0.1045</v>
      </c>
      <c r="G353" s="6">
        <f>+G351</f>
        <v>1</v>
      </c>
      <c r="H353" s="6">
        <f>ROUND(+E353*F353*G353,4)</f>
        <v>5.1999999999999998E-2</v>
      </c>
    </row>
    <row r="354" spans="1:8" x14ac:dyDescent="0.3">
      <c r="A354" s="52"/>
      <c r="B354" s="2"/>
      <c r="C354" s="2" t="s">
        <v>57</v>
      </c>
      <c r="D354" s="13">
        <f>SUM(D349:D353)</f>
        <v>64143995.300319999</v>
      </c>
      <c r="E354" s="9">
        <f>SUM(E349:E353)</f>
        <v>1</v>
      </c>
      <c r="F354" s="2"/>
    </row>
    <row r="355" spans="1:8" ht="15" thickBot="1" x14ac:dyDescent="0.35">
      <c r="A355" s="52"/>
      <c r="B355" s="2"/>
      <c r="C355" s="2"/>
      <c r="D355" s="13"/>
      <c r="E355" s="9"/>
      <c r="F355" s="2"/>
    </row>
    <row r="356" spans="1:8" x14ac:dyDescent="0.3">
      <c r="A356" s="52"/>
      <c r="B356" s="2"/>
      <c r="C356" s="2"/>
      <c r="D356" s="13"/>
      <c r="E356" s="9"/>
      <c r="F356" s="17"/>
      <c r="G356" s="18" t="s">
        <v>58</v>
      </c>
      <c r="H356" s="19">
        <f>+H349+H351</f>
        <v>0.02</v>
      </c>
    </row>
    <row r="357" spans="1:8" x14ac:dyDescent="0.3">
      <c r="A357" s="52"/>
      <c r="B357" s="2"/>
      <c r="C357" s="2"/>
      <c r="D357" s="2"/>
      <c r="E357" s="9"/>
      <c r="F357" s="20"/>
      <c r="G357" s="21" t="s">
        <v>59</v>
      </c>
      <c r="H357" s="22">
        <f>+H352+H353</f>
        <v>5.2299999999999999E-2</v>
      </c>
    </row>
    <row r="358" spans="1:8" ht="15" thickBot="1" x14ac:dyDescent="0.35">
      <c r="A358" s="53"/>
      <c r="B358" s="4">
        <v>5</v>
      </c>
      <c r="C358" s="2" t="s">
        <v>64</v>
      </c>
      <c r="D358" s="8">
        <v>4428488</v>
      </c>
      <c r="E358" s="9">
        <v>1</v>
      </c>
      <c r="F358" s="23"/>
      <c r="G358" s="24" t="s">
        <v>61</v>
      </c>
      <c r="H358" s="25">
        <f>SUM(H349:H353)</f>
        <v>7.2300000000000003E-2</v>
      </c>
    </row>
    <row r="359" spans="1:8" ht="15" thickBot="1" x14ac:dyDescent="0.35"/>
    <row r="360" spans="1:8" x14ac:dyDescent="0.3">
      <c r="A360" s="51">
        <f>EOMONTH(A344,1)</f>
        <v>44926</v>
      </c>
    </row>
    <row r="361" spans="1:8" x14ac:dyDescent="0.3">
      <c r="A361" s="52"/>
      <c r="B361" s="2"/>
      <c r="C361" s="2"/>
      <c r="D361" s="4" t="s">
        <v>42</v>
      </c>
      <c r="E361" s="2"/>
      <c r="F361" s="3"/>
      <c r="G361" s="2"/>
      <c r="H361" s="4" t="s">
        <v>43</v>
      </c>
    </row>
    <row r="362" spans="1:8" x14ac:dyDescent="0.3">
      <c r="A362" s="52"/>
      <c r="B362" s="2"/>
      <c r="C362" s="2"/>
      <c r="D362" s="4" t="s">
        <v>62</v>
      </c>
      <c r="E362" s="4" t="s">
        <v>42</v>
      </c>
      <c r="F362" s="4" t="s">
        <v>45</v>
      </c>
      <c r="G362" s="1"/>
      <c r="H362" s="4" t="s">
        <v>46</v>
      </c>
    </row>
    <row r="363" spans="1:8" x14ac:dyDescent="0.3">
      <c r="A363" s="52"/>
      <c r="B363" s="2"/>
      <c r="C363" s="5" t="s">
        <v>47</v>
      </c>
      <c r="D363" s="5" t="s">
        <v>63</v>
      </c>
      <c r="E363" s="5" t="s">
        <v>49</v>
      </c>
      <c r="F363" s="5" t="s">
        <v>50</v>
      </c>
      <c r="G363" s="5" t="s">
        <v>51</v>
      </c>
      <c r="H363" s="5" t="s">
        <v>52</v>
      </c>
    </row>
    <row r="364" spans="1:8" x14ac:dyDescent="0.3">
      <c r="A364" s="52"/>
      <c r="B364" s="2"/>
      <c r="C364" s="2"/>
    </row>
    <row r="365" spans="1:8" x14ac:dyDescent="0.3">
      <c r="A365" s="52"/>
      <c r="B365" s="4">
        <v>1</v>
      </c>
      <c r="C365" s="2" t="s">
        <v>53</v>
      </c>
      <c r="D365" s="10">
        <v>0</v>
      </c>
      <c r="E365" s="9">
        <v>0</v>
      </c>
      <c r="F365" s="15">
        <v>0</v>
      </c>
      <c r="G365" s="6">
        <f>+D365/D374</f>
        <v>0</v>
      </c>
      <c r="H365" s="6">
        <f>ROUND(+E365*F365*G365,4)</f>
        <v>0</v>
      </c>
    </row>
    <row r="366" spans="1:8" x14ac:dyDescent="0.3">
      <c r="A366" s="52"/>
      <c r="B366" s="2"/>
      <c r="C366" s="2"/>
    </row>
    <row r="367" spans="1:8" x14ac:dyDescent="0.3">
      <c r="A367" s="52"/>
      <c r="B367" s="4">
        <v>2</v>
      </c>
      <c r="C367" s="2" t="s">
        <v>54</v>
      </c>
      <c r="D367" s="8">
        <v>34368958</v>
      </c>
      <c r="E367" s="9">
        <v>0.4975</v>
      </c>
      <c r="F367" s="16">
        <v>4.0204963612593014E-2</v>
      </c>
      <c r="G367" s="6">
        <f>1-G365</f>
        <v>1</v>
      </c>
      <c r="H367" s="6">
        <f>ROUND(+E367*F367*G367,4)</f>
        <v>0.02</v>
      </c>
    </row>
    <row r="368" spans="1:8" x14ac:dyDescent="0.3">
      <c r="A368" s="52"/>
      <c r="B368" s="4">
        <v>3</v>
      </c>
      <c r="C368" s="2" t="s">
        <v>55</v>
      </c>
      <c r="D368" s="8">
        <v>252054.30031999998</v>
      </c>
      <c r="E368" s="9">
        <v>5.0000000000000001E-3</v>
      </c>
      <c r="F368" s="16">
        <v>5.5199999999999999E-2</v>
      </c>
      <c r="G368" s="6">
        <f>+G367</f>
        <v>1</v>
      </c>
      <c r="H368" s="6">
        <f>ROUND(+E368*F368*G368,4)</f>
        <v>2.9999999999999997E-4</v>
      </c>
    </row>
    <row r="369" spans="1:8" x14ac:dyDescent="0.3">
      <c r="A369" s="52"/>
      <c r="B369" s="4">
        <v>4</v>
      </c>
      <c r="C369" s="2" t="s">
        <v>56</v>
      </c>
      <c r="D369" s="11">
        <v>29323255</v>
      </c>
      <c r="E369" s="12">
        <v>0.4975</v>
      </c>
      <c r="F369" s="16">
        <v>0.1045</v>
      </c>
      <c r="G369" s="6">
        <f>+G367</f>
        <v>1</v>
      </c>
      <c r="H369" s="6">
        <f>ROUND(+E369*F369*G369,4)</f>
        <v>5.1999999999999998E-2</v>
      </c>
    </row>
    <row r="370" spans="1:8" x14ac:dyDescent="0.3">
      <c r="A370" s="52"/>
      <c r="B370" s="2"/>
      <c r="C370" s="2" t="s">
        <v>57</v>
      </c>
      <c r="D370" s="13">
        <f>SUM(D365:D369)</f>
        <v>63944267.300319999</v>
      </c>
      <c r="E370" s="9">
        <f>SUM(E365:E369)</f>
        <v>1</v>
      </c>
      <c r="F370" s="2"/>
    </row>
    <row r="371" spans="1:8" ht="15" thickBot="1" x14ac:dyDescent="0.35">
      <c r="A371" s="52"/>
      <c r="B371" s="2"/>
      <c r="C371" s="2"/>
      <c r="D371" s="13"/>
      <c r="E371" s="9"/>
      <c r="F371" s="2"/>
    </row>
    <row r="372" spans="1:8" x14ac:dyDescent="0.3">
      <c r="A372" s="52"/>
      <c r="B372" s="2"/>
      <c r="C372" s="2"/>
      <c r="D372" s="13"/>
      <c r="E372" s="9"/>
      <c r="F372" s="17"/>
      <c r="G372" s="18" t="s">
        <v>58</v>
      </c>
      <c r="H372" s="19">
        <f>+H365+H367</f>
        <v>0.02</v>
      </c>
    </row>
    <row r="373" spans="1:8" x14ac:dyDescent="0.3">
      <c r="A373" s="52"/>
      <c r="B373" s="2"/>
      <c r="C373" s="2"/>
      <c r="D373" s="2"/>
      <c r="E373" s="9"/>
      <c r="F373" s="20"/>
      <c r="G373" s="21" t="s">
        <v>59</v>
      </c>
      <c r="H373" s="22">
        <f>+H368+H369</f>
        <v>5.2299999999999999E-2</v>
      </c>
    </row>
    <row r="374" spans="1:8" ht="15" thickBot="1" x14ac:dyDescent="0.35">
      <c r="A374" s="53"/>
      <c r="B374" s="4">
        <v>5</v>
      </c>
      <c r="C374" s="2" t="s">
        <v>64</v>
      </c>
      <c r="D374" s="8">
        <v>4342848</v>
      </c>
      <c r="E374" s="9">
        <v>1</v>
      </c>
      <c r="F374" s="23"/>
      <c r="G374" s="24" t="s">
        <v>61</v>
      </c>
      <c r="H374" s="25">
        <f>SUM(H365:H369)</f>
        <v>7.2300000000000003E-2</v>
      </c>
    </row>
  </sheetData>
  <mergeCells count="76">
    <mergeCell ref="A328:A342"/>
    <mergeCell ref="A344:A358"/>
    <mergeCell ref="A360:A374"/>
    <mergeCell ref="A248:A262"/>
    <mergeCell ref="A264:A278"/>
    <mergeCell ref="A280:A294"/>
    <mergeCell ref="A296:A310"/>
    <mergeCell ref="A312:A326"/>
    <mergeCell ref="A184:A198"/>
    <mergeCell ref="A200:A214"/>
    <mergeCell ref="A216:A230"/>
    <mergeCell ref="A232:A246"/>
    <mergeCell ref="A169:A182"/>
    <mergeCell ref="B169:C169"/>
    <mergeCell ref="B170:C170"/>
    <mergeCell ref="B180:C180"/>
    <mergeCell ref="B181:C181"/>
    <mergeCell ref="A154:A167"/>
    <mergeCell ref="B154:C154"/>
    <mergeCell ref="B155:C155"/>
    <mergeCell ref="B165:C165"/>
    <mergeCell ref="B166:C166"/>
    <mergeCell ref="A139:A152"/>
    <mergeCell ref="B139:C139"/>
    <mergeCell ref="B140:C140"/>
    <mergeCell ref="B150:C150"/>
    <mergeCell ref="B151:C151"/>
    <mergeCell ref="A124:A137"/>
    <mergeCell ref="B124:C124"/>
    <mergeCell ref="B125:C125"/>
    <mergeCell ref="B135:C135"/>
    <mergeCell ref="B136:C136"/>
    <mergeCell ref="A109:A122"/>
    <mergeCell ref="B109:C109"/>
    <mergeCell ref="B110:C110"/>
    <mergeCell ref="B120:C120"/>
    <mergeCell ref="B121:C121"/>
    <mergeCell ref="A94:A107"/>
    <mergeCell ref="B94:C94"/>
    <mergeCell ref="B95:C95"/>
    <mergeCell ref="B105:C105"/>
    <mergeCell ref="B106:C106"/>
    <mergeCell ref="A79:A92"/>
    <mergeCell ref="B79:C79"/>
    <mergeCell ref="B80:C80"/>
    <mergeCell ref="B90:C90"/>
    <mergeCell ref="B91:C91"/>
    <mergeCell ref="A64:A77"/>
    <mergeCell ref="B64:C64"/>
    <mergeCell ref="B65:C65"/>
    <mergeCell ref="B75:C75"/>
    <mergeCell ref="B76:C76"/>
    <mergeCell ref="A49:A62"/>
    <mergeCell ref="B49:C49"/>
    <mergeCell ref="B50:C50"/>
    <mergeCell ref="B60:C60"/>
    <mergeCell ref="B61:C61"/>
    <mergeCell ref="A34:A47"/>
    <mergeCell ref="B34:C34"/>
    <mergeCell ref="B35:C35"/>
    <mergeCell ref="B45:C45"/>
    <mergeCell ref="B46:C46"/>
    <mergeCell ref="A1:C1"/>
    <mergeCell ref="A2:C2"/>
    <mergeCell ref="A3:C3"/>
    <mergeCell ref="D3:H3"/>
    <mergeCell ref="A19:A32"/>
    <mergeCell ref="B19:C19"/>
    <mergeCell ref="B20:C20"/>
    <mergeCell ref="B30:C30"/>
    <mergeCell ref="B31:C31"/>
    <mergeCell ref="A4:A17"/>
    <mergeCell ref="B4:C4"/>
    <mergeCell ref="B5:C5"/>
    <mergeCell ref="B15:C15"/>
    <mergeCell ref="B16:C16"/>
  </mergeCells>
  <pageMargins left="0.7" right="0.7" top="0.75" bottom="0.75" header="0.3" footer="0.3"/>
  <pageSetup orientation="portrait" r:id="rId1"/>
  <headerFooter>
    <oddHeader>&amp;RFERC-TO21-IR-CPUC-PGE-03-AU.09_Atch02</oddHeader>
  </headerFooter>
  <customProperties>
    <customPr name="_pios_id" r:id="rId2"/>
    <customPr name="EpmWorksheetKeyString_GUID" r:id="rId3"/>
  </customProperties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haredContentType xmlns="Microsoft.SharePoint.Taxonomy.ContentTypeSync" SourceId="b06c99b3-cd83-43e5-b4c1-d62f316c1e37" ContentTypeId="0x0101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632F4F1099828488984339E940D857C" ma:contentTypeVersion="10" ma:contentTypeDescription="Create a new document." ma:contentTypeScope="" ma:versionID="13afea912dd20f0d3a35d7939f04b688">
  <xsd:schema xmlns:xsd="http://www.w3.org/2001/XMLSchema" xmlns:xs="http://www.w3.org/2001/XMLSchema" xmlns:p="http://schemas.microsoft.com/office/2006/metadata/properties" xmlns:ns2="97e57212-3e02-407f-8b2d-05f7d7f19b15" xmlns:ns3="b095f0c1-5f23-4844-b130-47bac23e1c4a" xmlns:ns4="df0cdfa5-cd7b-41c7-9812-9cdb98f3b1e8" targetNamespace="http://schemas.microsoft.com/office/2006/metadata/properties" ma:root="true" ma:fieldsID="59ea18b9b00a3dac78082051f000cc2a" ns2:_="" ns3:_="" ns4:_="">
    <xsd:import namespace="97e57212-3e02-407f-8b2d-05f7d7f19b15"/>
    <xsd:import namespace="b095f0c1-5f23-4844-b130-47bac23e1c4a"/>
    <xsd:import namespace="df0cdfa5-cd7b-41c7-9812-9cdb98f3b1e8"/>
    <xsd:element name="properties">
      <xsd:complexType>
        <xsd:sequence>
          <xsd:element name="documentManagement">
            <xsd:complexType>
              <xsd:all>
                <xsd:element ref="ns2:pgeInformationSecurityClassification" minOccurs="0"/>
                <xsd:element ref="ns2:mca9ac2a47d44219b4ff213ace4480ec" minOccurs="0"/>
                <xsd:element ref="ns2:TaxCatchAll" minOccurs="0"/>
                <xsd:element ref="ns2:TaxCatchAllLabel" minOccurs="0"/>
                <xsd:element ref="ns2:pgeRetentionTriggerDate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4:SharedWithUsers" minOccurs="0"/>
                <xsd:element ref="ns4:SharedWithDetail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e57212-3e02-407f-8b2d-05f7d7f19b15" elementFormDefault="qualified">
    <xsd:import namespace="http://schemas.microsoft.com/office/2006/documentManagement/types"/>
    <xsd:import namespace="http://schemas.microsoft.com/office/infopath/2007/PartnerControls"/>
    <xsd:element name="pgeInformationSecurityClassification" ma:index="8" nillable="true" ma:displayName="PGE Information Security Classification" ma:description="Confidentiality of the Item (i.e. who can access it.) PG&amp;E uses the following four levels of confidentiality:&#10;• Public: Information available to anyone inside or outside PG&amp;E without restriction. &#10;• Internal: Information intended primarily for use within PG&amp;E.&#10;• Confidential: Information intended for use within PG&amp;E on a “business-need-to-know basis.” &#10;• Restricted: Information that is the most sensitive due to its significant value to the company and requires the maximum level of handling and protection from unauthorized collection, access, use or disclosure&#10;" ma:format="Dropdown" ma:internalName="pgeInformationSecurityClassification">
      <xsd:simpleType>
        <xsd:restriction base="dms:Choice">
          <xsd:enumeration value="Public"/>
          <xsd:enumeration value="Internal"/>
          <xsd:enumeration value="Confidential"/>
          <xsd:enumeration value="Restricted"/>
        </xsd:restriction>
      </xsd:simpleType>
    </xsd:element>
    <xsd:element name="mca9ac2a47d44219b4ff213ace4480ec" ma:index="9" nillable="true" ma:taxonomy="true" ma:internalName="mca9ac2a47d44219b4ff213ace4480ec" ma:taxonomyFieldName="pgeRecordCategory" ma:displayName="PGE Record Category" ma:default="" ma:fieldId="{6ca9ac2a-47d4-4219-b4ff-213ace4480ec}" ma:sspId="b06c99b3-cd83-43e5-b4c1-d62f316c1e37" ma:termSetId="adcc1c58-aad5-4d6c-b2f3-f9d1112c68e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4741f733-aeff-4734-a0bf-3668c61dd930}" ma:internalName="TaxCatchAll" ma:showField="CatchAllData" ma:web="df0cdfa5-cd7b-41c7-9812-9cdb98f3b1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4741f733-aeff-4734-a0bf-3668c61dd930}" ma:internalName="TaxCatchAllLabel" ma:readOnly="true" ma:showField="CatchAllDataLabel" ma:web="df0cdfa5-cd7b-41c7-9812-9cdb98f3b1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geRetentionTriggerDate" ma:index="13" nillable="true" ma:displayName="PGE Retention Trigger Date" ma:description="This is a date field it will be populated when an event has occurred that will trigger retention" ma:format="DateOnly" ma:internalName="pgeRetentionTrigger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95f0c1-5f23-4844-b130-47bac23e1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0cdfa5-cd7b-41c7-9812-9cdb98f3b1e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geRetentionTriggerDate xmlns="97e57212-3e02-407f-8b2d-05f7d7f19b15" xsi:nil="true"/>
    <pgeInformationSecurityClassification xmlns="97e57212-3e02-407f-8b2d-05f7d7f19b15" xsi:nil="true"/>
    <mca9ac2a47d44219b4ff213ace4480ec xmlns="97e57212-3e02-407f-8b2d-05f7d7f19b15">
      <Terms xmlns="http://schemas.microsoft.com/office/infopath/2007/PartnerControls"/>
    </mca9ac2a47d44219b4ff213ace4480ec>
    <TaxCatchAll xmlns="97e57212-3e02-407f-8b2d-05f7d7f19b15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02F37EC-0EF2-4FC5-A12F-042CBFC42C67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821814C1-2157-4685-A7EB-1CFFB31BEA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e57212-3e02-407f-8b2d-05f7d7f19b15"/>
    <ds:schemaRef ds:uri="b095f0c1-5f23-4844-b130-47bac23e1c4a"/>
    <ds:schemaRef ds:uri="df0cdfa5-cd7b-41c7-9812-9cdb98f3b1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5D62FCC-7776-490A-A669-67397318697B}">
  <ds:schemaRefs>
    <ds:schemaRef ds:uri="http://purl.org/dc/elements/1.1/"/>
    <ds:schemaRef ds:uri="http://schemas.microsoft.com/office/2006/metadata/properties"/>
    <ds:schemaRef ds:uri="http://purl.org/dc/terms/"/>
    <ds:schemaRef ds:uri="http://schemas.microsoft.com/office/infopath/2007/PartnerControls"/>
    <ds:schemaRef ds:uri="97e57212-3e02-407f-8b2d-05f7d7f19b15"/>
    <ds:schemaRef ds:uri="http://schemas.microsoft.com/office/2006/documentManagement/types"/>
    <ds:schemaRef ds:uri="http://schemas.openxmlformats.org/package/2006/metadata/core-properties"/>
    <ds:schemaRef ds:uri="df0cdfa5-cd7b-41c7-9812-9cdb98f3b1e8"/>
    <ds:schemaRef ds:uri="b095f0c1-5f23-4844-b130-47bac23e1c4a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7595AA87-9890-4D65-8472-85E983631F7B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746d2a3f-4d51-44da-b226-f025675a294d}" enabled="1" method="Privileged" siteId="{44ae661a-ece6-41aa-bc96-7c2c85a0894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FERC Waivers</vt:lpstr>
      <vt:lpstr>Monthly AFUDC Rate Calc</vt:lpstr>
    </vt:vector>
  </TitlesOfParts>
  <Manager/>
  <Company>Pacific Gas and Electric Co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Lee, Calvin</dc:creator>
  <cp:keywords/>
  <dc:description/>
  <cp:lastModifiedBy>Hunt, Erich</cp:lastModifiedBy>
  <cp:revision/>
  <dcterms:created xsi:type="dcterms:W3CDTF">2020-11-20T01:10:49Z</dcterms:created>
  <dcterms:modified xsi:type="dcterms:W3CDTF">2024-09-30T16:28:14Z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5dfce28-a393-415c-a886-b7f3e3fd647c_Enabled">
    <vt:lpwstr>true</vt:lpwstr>
  </property>
  <property fmtid="{D5CDD505-2E9C-101B-9397-08002B2CF9AE}" pid="3" name="MSIP_Label_c5dfce28-a393-415c-a886-b7f3e3fd647c_SetDate">
    <vt:lpwstr>2023-07-20T22:27:58Z</vt:lpwstr>
  </property>
  <property fmtid="{D5CDD505-2E9C-101B-9397-08002B2CF9AE}" pid="4" name="MSIP_Label_c5dfce28-a393-415c-a886-b7f3e3fd647c_Method">
    <vt:lpwstr>Privileged</vt:lpwstr>
  </property>
  <property fmtid="{D5CDD505-2E9C-101B-9397-08002B2CF9AE}" pid="5" name="MSIP_Label_c5dfce28-a393-415c-a886-b7f3e3fd647c_Name">
    <vt:lpwstr>Confidential (With Markings)</vt:lpwstr>
  </property>
  <property fmtid="{D5CDD505-2E9C-101B-9397-08002B2CF9AE}" pid="6" name="MSIP_Label_c5dfce28-a393-415c-a886-b7f3e3fd647c_SiteId">
    <vt:lpwstr>44ae661a-ece6-41aa-bc96-7c2c85a08941</vt:lpwstr>
  </property>
  <property fmtid="{D5CDD505-2E9C-101B-9397-08002B2CF9AE}" pid="7" name="MSIP_Label_c5dfce28-a393-415c-a886-b7f3e3fd647c_ActionId">
    <vt:lpwstr>693cbd7c-b13e-4355-a958-071c5e3c6d96</vt:lpwstr>
  </property>
  <property fmtid="{D5CDD505-2E9C-101B-9397-08002B2CF9AE}" pid="8" name="MSIP_Label_c5dfce28-a393-415c-a886-b7f3e3fd647c_ContentBits">
    <vt:lpwstr>3</vt:lpwstr>
  </property>
  <property fmtid="{D5CDD505-2E9C-101B-9397-08002B2CF9AE}" pid="9" name="ContentTypeId">
    <vt:lpwstr>0x0101004632F4F1099828488984339E940D857C</vt:lpwstr>
  </property>
  <property fmtid="{D5CDD505-2E9C-101B-9397-08002B2CF9AE}" pid="10" name="pgeRecordCategory">
    <vt:lpwstr/>
  </property>
  <property fmtid="{D5CDD505-2E9C-101B-9397-08002B2CF9AE}" pid="11" name="CustomUiType">
    <vt:lpwstr>2</vt:lpwstr>
  </property>
</Properties>
</file>