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CPUC 03 (07-143)/!Final CPUC 03/"/>
    </mc:Choice>
  </mc:AlternateContent>
  <xr:revisionPtr revIDLastSave="0" documentId="13_ncr:1_{D4898318-1B73-4EF3-B316-1C377A78D08E}" xr6:coauthVersionLast="47" xr6:coauthVersionMax="47" xr10:uidLastSave="{00000000-0000-0000-0000-000000000000}"/>
  <bookViews>
    <workbookView xWindow="-108" yWindow="-108" windowWidth="23256" windowHeight="12720" xr2:uid="{EA840F12-5C64-4DE7-9BD2-331D00809594}"/>
  </bookViews>
  <sheets>
    <sheet name="FERC Waivers" sheetId="2" r:id="rId1"/>
    <sheet name="Monthly AFUDC Rate Calc" sheetId="1" r:id="rId2"/>
  </sheets>
  <definedNames>
    <definedName name="_ftn2" localSheetId="0">'FERC Waivers'!#REF!</definedName>
    <definedName name="_Regression_Int">1</definedName>
    <definedName name="AS2DocOpenMode">"AS2DocumentEdit"</definedName>
    <definedName name="cover">{"Summary","1",FALSE,"Summary"}</definedName>
    <definedName name="junk">"S:\23150\06RET\Transformation\"</definedName>
    <definedName name="junk1">"Will Kane"</definedName>
    <definedName name="_xlnm.Print_Area" localSheetId="0">'FERC Waivers'!$A$1:$K$27</definedName>
    <definedName name="_xlnm.Print_Area" localSheetId="1">'Monthly AFUDC Rate Calc'!$A$1:$H$380</definedName>
    <definedName name="SAPBEXhrIndnt">1</definedName>
    <definedName name="SAPBEXrevision">1</definedName>
    <definedName name="SAPBEXsysID">"BPR"</definedName>
    <definedName name="SAPBEXwbID">"3WF54VM3MLDZZ0OT36IZ8ABSL"</definedName>
    <definedName name="SAPBEXwbID2">"43PJT8J5QINLSBNFYJLE3ZU45"</definedName>
    <definedName name="sds">{"Summary","1",FALSE,"Summary"}</definedName>
    <definedName name="sdsb">{"Summary","1",FALSE,"Summary"}</definedName>
    <definedName name="solver_lin">0</definedName>
    <definedName name="solver_num">0</definedName>
    <definedName name="solver_typ">1</definedName>
    <definedName name="solver_val">0</definedName>
    <definedName name="ssd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TP_Footer_Path">"S:\23150\05RET\exec calcs\Chinn\"</definedName>
    <definedName name="TP_Footer_User">"CORBINP"</definedName>
    <definedName name="TP_Footer_Version">"v3.00"</definedName>
    <definedName name="wrn.Print._.1_8.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sum1.">{"Summary","1",FALSE,"Summary"}</definedName>
    <definedName name="xh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l">{"Summary","1",FALSE,"Summary"}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9" i="1" l="1"/>
  <c r="D369" i="1"/>
  <c r="G364" i="1"/>
  <c r="H364" i="1" s="1"/>
  <c r="E354" i="1"/>
  <c r="D354" i="1"/>
  <c r="G349" i="1"/>
  <c r="G351" i="1" s="1"/>
  <c r="G366" i="1" l="1"/>
  <c r="G352" i="1"/>
  <c r="H352" i="1" s="1"/>
  <c r="H351" i="1"/>
  <c r="G353" i="1"/>
  <c r="H353" i="1" s="1"/>
  <c r="H349" i="1"/>
  <c r="G368" i="1" l="1"/>
  <c r="H368" i="1" s="1"/>
  <c r="G367" i="1"/>
  <c r="H367" i="1" s="1"/>
  <c r="H366" i="1"/>
  <c r="H358" i="1"/>
  <c r="H356" i="1"/>
  <c r="H357" i="1"/>
  <c r="H371" i="1" l="1"/>
  <c r="H373" i="1"/>
  <c r="H372" i="1"/>
  <c r="E339" i="1"/>
  <c r="D339" i="1"/>
  <c r="G334" i="1"/>
  <c r="G336" i="1" s="1"/>
  <c r="H336" i="1" l="1"/>
  <c r="G337" i="1"/>
  <c r="H337" i="1" s="1"/>
  <c r="G338" i="1"/>
  <c r="H338" i="1" s="1"/>
  <c r="H334" i="1"/>
  <c r="H342" i="1" l="1"/>
  <c r="H341" i="1"/>
  <c r="H343" i="1"/>
  <c r="E324" i="1" l="1"/>
  <c r="D324" i="1"/>
  <c r="G319" i="1"/>
  <c r="G321" i="1" s="1"/>
  <c r="H319" i="1" l="1"/>
  <c r="G322" i="1"/>
  <c r="H322" i="1" s="1"/>
  <c r="H321" i="1"/>
  <c r="G323" i="1"/>
  <c r="H323" i="1" s="1"/>
  <c r="H326" i="1" l="1"/>
  <c r="H328" i="1"/>
  <c r="H327" i="1"/>
  <c r="E309" i="1" l="1"/>
  <c r="D309" i="1"/>
  <c r="G304" i="1"/>
  <c r="G306" i="1" s="1"/>
  <c r="G307" i="1" l="1"/>
  <c r="H307" i="1" s="1"/>
  <c r="H306" i="1"/>
  <c r="G308" i="1"/>
  <c r="H308" i="1" s="1"/>
  <c r="H304" i="1"/>
  <c r="H312" i="1" l="1"/>
  <c r="H313" i="1"/>
  <c r="H311" i="1"/>
  <c r="E294" i="1" l="1"/>
  <c r="D294" i="1"/>
  <c r="G289" i="1"/>
  <c r="G291" i="1" s="1"/>
  <c r="G292" i="1" l="1"/>
  <c r="H292" i="1" s="1"/>
  <c r="H291" i="1"/>
  <c r="G293" i="1"/>
  <c r="H293" i="1" s="1"/>
  <c r="H289" i="1"/>
  <c r="H297" i="1" l="1"/>
  <c r="H298" i="1"/>
  <c r="H296" i="1"/>
  <c r="E279" i="1" l="1"/>
  <c r="D279" i="1"/>
  <c r="G274" i="1"/>
  <c r="G276" i="1" s="1"/>
  <c r="E264" i="1"/>
  <c r="D264" i="1"/>
  <c r="G259" i="1"/>
  <c r="G261" i="1" s="1"/>
  <c r="E249" i="1"/>
  <c r="D249" i="1"/>
  <c r="G244" i="1"/>
  <c r="G246" i="1" s="1"/>
  <c r="E234" i="1"/>
  <c r="D234" i="1"/>
  <c r="G229" i="1"/>
  <c r="G231" i="1" s="1"/>
  <c r="E219" i="1"/>
  <c r="D219" i="1"/>
  <c r="G214" i="1"/>
  <c r="G216" i="1" s="1"/>
  <c r="G277" i="1" l="1"/>
  <c r="H277" i="1" s="1"/>
  <c r="H276" i="1"/>
  <c r="G278" i="1"/>
  <c r="H278" i="1" s="1"/>
  <c r="H274" i="1"/>
  <c r="G262" i="1"/>
  <c r="H262" i="1" s="1"/>
  <c r="H261" i="1"/>
  <c r="G263" i="1"/>
  <c r="H263" i="1" s="1"/>
  <c r="H259" i="1"/>
  <c r="G247" i="1"/>
  <c r="H247" i="1" s="1"/>
  <c r="H246" i="1"/>
  <c r="G248" i="1"/>
  <c r="H248" i="1" s="1"/>
  <c r="H244" i="1"/>
  <c r="G232" i="1"/>
  <c r="H232" i="1" s="1"/>
  <c r="H231" i="1"/>
  <c r="G233" i="1"/>
  <c r="H233" i="1" s="1"/>
  <c r="H229" i="1"/>
  <c r="H214" i="1"/>
  <c r="G217" i="1"/>
  <c r="H217" i="1" s="1"/>
  <c r="H216" i="1"/>
  <c r="G218" i="1"/>
  <c r="H218" i="1" s="1"/>
  <c r="H252" i="1" l="1"/>
  <c r="H282" i="1"/>
  <c r="H283" i="1"/>
  <c r="H281" i="1"/>
  <c r="H267" i="1"/>
  <c r="H268" i="1"/>
  <c r="H266" i="1"/>
  <c r="H253" i="1"/>
  <c r="H251" i="1"/>
  <c r="H237" i="1"/>
  <c r="H238" i="1"/>
  <c r="H236" i="1"/>
  <c r="H223" i="1"/>
  <c r="H222" i="1"/>
  <c r="H221" i="1"/>
  <c r="E204" i="1" l="1"/>
  <c r="D204" i="1"/>
  <c r="G199" i="1"/>
  <c r="G201" i="1" s="1"/>
  <c r="H201" i="1" l="1"/>
  <c r="G202" i="1"/>
  <c r="H202" i="1" s="1"/>
  <c r="G203" i="1"/>
  <c r="H203" i="1" s="1"/>
  <c r="H199" i="1"/>
  <c r="H207" i="1" l="1"/>
  <c r="H208" i="1"/>
  <c r="H206" i="1"/>
  <c r="G184" i="1" l="1"/>
  <c r="D189" i="1" l="1"/>
  <c r="H184" i="1"/>
  <c r="D174" i="1"/>
  <c r="G169" i="1"/>
  <c r="G171" i="1" s="1"/>
  <c r="D158" i="1"/>
  <c r="G153" i="1"/>
  <c r="H153" i="1" s="1"/>
  <c r="D142" i="1"/>
  <c r="G137" i="1"/>
  <c r="H137" i="1" s="1"/>
  <c r="D126" i="1"/>
  <c r="G121" i="1"/>
  <c r="G123" i="1" s="1"/>
  <c r="D110" i="1"/>
  <c r="G105" i="1"/>
  <c r="H105" i="1" s="1"/>
  <c r="D94" i="1"/>
  <c r="G89" i="1"/>
  <c r="G91" i="1" s="1"/>
  <c r="G93" i="1" s="1"/>
  <c r="D78" i="1"/>
  <c r="G73" i="1"/>
  <c r="G75" i="1" s="1"/>
  <c r="D62" i="1"/>
  <c r="G57" i="1"/>
  <c r="G59" i="1" s="1"/>
  <c r="D46" i="1"/>
  <c r="G41" i="1"/>
  <c r="G43" i="1" s="1"/>
  <c r="G45" i="1" s="1"/>
  <c r="A36" i="1"/>
  <c r="A52" i="1" s="1"/>
  <c r="A68" i="1" s="1"/>
  <c r="A84" i="1" s="1"/>
  <c r="A100" i="1" s="1"/>
  <c r="A116" i="1" s="1"/>
  <c r="A132" i="1" s="1"/>
  <c r="A148" i="1" s="1"/>
  <c r="A164" i="1" s="1"/>
  <c r="D30" i="1"/>
  <c r="G25" i="1"/>
  <c r="G27" i="1" s="1"/>
  <c r="D14" i="1"/>
  <c r="G9" i="1"/>
  <c r="G11" i="1" s="1"/>
  <c r="H41" i="1" l="1"/>
  <c r="H57" i="1"/>
  <c r="E189" i="1"/>
  <c r="H11" i="1"/>
  <c r="G186" i="1"/>
  <c r="H186" i="1" s="1"/>
  <c r="H191" i="1" s="1"/>
  <c r="H121" i="1"/>
  <c r="E110" i="1"/>
  <c r="G107" i="1"/>
  <c r="E174" i="1"/>
  <c r="H27" i="1"/>
  <c r="H89" i="1"/>
  <c r="G155" i="1"/>
  <c r="G156" i="1" s="1"/>
  <c r="E62" i="1"/>
  <c r="H9" i="1"/>
  <c r="E25" i="1"/>
  <c r="H25" i="1" s="1"/>
  <c r="G125" i="1"/>
  <c r="H125" i="1" s="1"/>
  <c r="G124" i="1"/>
  <c r="G44" i="1"/>
  <c r="G139" i="1"/>
  <c r="G141" i="1" s="1"/>
  <c r="H141" i="1" s="1"/>
  <c r="G13" i="1"/>
  <c r="H13" i="1" s="1"/>
  <c r="G12" i="1"/>
  <c r="H75" i="1"/>
  <c r="H43" i="1"/>
  <c r="G29" i="1"/>
  <c r="H29" i="1" s="1"/>
  <c r="G28" i="1"/>
  <c r="G60" i="1"/>
  <c r="G61" i="1"/>
  <c r="H61" i="1" s="1"/>
  <c r="G76" i="1"/>
  <c r="G77" i="1"/>
  <c r="H93" i="1"/>
  <c r="G92" i="1"/>
  <c r="H73" i="1"/>
  <c r="H45" i="1"/>
  <c r="G172" i="1"/>
  <c r="H172" i="1" s="1"/>
  <c r="G173" i="1"/>
  <c r="H173" i="1" s="1"/>
  <c r="H169" i="1"/>
  <c r="H155" i="1" l="1"/>
  <c r="H160" i="1" s="1"/>
  <c r="G187" i="1"/>
  <c r="H187" i="1" s="1"/>
  <c r="H12" i="1"/>
  <c r="H18" i="1" s="1"/>
  <c r="H16" i="1"/>
  <c r="H92" i="1"/>
  <c r="H97" i="1" s="1"/>
  <c r="H48" i="1"/>
  <c r="H107" i="1"/>
  <c r="H112" i="1" s="1"/>
  <c r="H44" i="1"/>
  <c r="H49" i="1" s="1"/>
  <c r="G188" i="1"/>
  <c r="H188" i="1" s="1"/>
  <c r="H60" i="1"/>
  <c r="H59" i="1"/>
  <c r="H64" i="1" s="1"/>
  <c r="E14" i="1"/>
  <c r="H80" i="1"/>
  <c r="H124" i="1"/>
  <c r="H129" i="1" s="1"/>
  <c r="G108" i="1"/>
  <c r="H108" i="1" s="1"/>
  <c r="G109" i="1"/>
  <c r="H109" i="1" s="1"/>
  <c r="H28" i="1"/>
  <c r="H33" i="1" s="1"/>
  <c r="E30" i="1"/>
  <c r="H171" i="1"/>
  <c r="H178" i="1" s="1"/>
  <c r="G157" i="1"/>
  <c r="H157" i="1" s="1"/>
  <c r="G140" i="1"/>
  <c r="H140" i="1" s="1"/>
  <c r="H145" i="1" s="1"/>
  <c r="H32" i="1"/>
  <c r="H77" i="1"/>
  <c r="E142" i="1"/>
  <c r="H139" i="1"/>
  <c r="H156" i="1"/>
  <c r="E158" i="1"/>
  <c r="E126" i="1"/>
  <c r="H123" i="1"/>
  <c r="E94" i="1"/>
  <c r="H91" i="1"/>
  <c r="H76" i="1"/>
  <c r="E78" i="1"/>
  <c r="E46" i="1"/>
  <c r="H177" i="1"/>
  <c r="H192" i="1" l="1"/>
  <c r="H81" i="1"/>
  <c r="H17" i="1"/>
  <c r="H193" i="1"/>
  <c r="H66" i="1"/>
  <c r="H65" i="1"/>
  <c r="H50" i="1"/>
  <c r="H113" i="1"/>
  <c r="H34" i="1"/>
  <c r="H114" i="1"/>
  <c r="H176" i="1"/>
  <c r="H130" i="1"/>
  <c r="H128" i="1"/>
  <c r="H144" i="1"/>
  <c r="H146" i="1"/>
  <c r="H161" i="1"/>
  <c r="H162" i="1"/>
  <c r="H82" i="1"/>
  <c r="H96" i="1"/>
  <c r="H98" i="1"/>
</calcChain>
</file>

<file path=xl/sharedStrings.xml><?xml version="1.0" encoding="utf-8"?>
<sst xmlns="http://schemas.openxmlformats.org/spreadsheetml/2006/main" count="511" uniqueCount="27">
  <si>
    <t>Relevant FERC waivers</t>
  </si>
  <si>
    <t>Please refer to response to RY2023-IR-SIXCITIES-PGE-AU.1.10 subpart (c) for all FERC docket numbers</t>
  </si>
  <si>
    <t>for each accounting waiver related to AFUDC, effective during 2020 and 2021.</t>
  </si>
  <si>
    <t xml:space="preserve">PG&amp;E's 2019's Short Term Debt balance was zero in every month of the year.  </t>
  </si>
  <si>
    <t>Below is an extract of SAP account balance for short-term borrowings during 2019.</t>
  </si>
  <si>
    <t>Monthly AFUDC Rate Calculations</t>
  </si>
  <si>
    <t>Monthly AFUDC Rates</t>
  </si>
  <si>
    <t>Capitalization</t>
  </si>
  <si>
    <t>Weighted</t>
  </si>
  <si>
    <t xml:space="preserve"> Amount</t>
  </si>
  <si>
    <t xml:space="preserve">Cost </t>
  </si>
  <si>
    <t>Cost Rates for</t>
  </si>
  <si>
    <t>Description</t>
  </si>
  <si>
    <t xml:space="preserve"> (000's)</t>
  </si>
  <si>
    <t xml:space="preserve">Ratio   </t>
  </si>
  <si>
    <t xml:space="preserve">Rate  </t>
  </si>
  <si>
    <t>S/W</t>
  </si>
  <si>
    <t>Gross-Tax TRA</t>
  </si>
  <si>
    <t>Weighted Avg Short Term Debt</t>
  </si>
  <si>
    <t>Long Term Debt</t>
  </si>
  <si>
    <t>Preferred Stock</t>
  </si>
  <si>
    <t>Common Equity</t>
  </si>
  <si>
    <t xml:space="preserve">     Total Capitalization</t>
  </si>
  <si>
    <t>Debt Rate</t>
  </si>
  <si>
    <t>Equity Rate</t>
  </si>
  <si>
    <t>Avg CWIP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</si>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</sst>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1"/>
      <color rgb="FF0033CC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1" fillId="0" borderId="0"/>
  </cellStyleXfs>
  <cellXfs count="37">
    <xf numFmtId="0" fontId="0" fillId="0" borderId="0" xfId="0"/>
    <xf numFmtId="0" fontId="5" fillId="0" borderId="0" xfId="0" applyFont="1"/>
    <xf numFmtId="0" fontId="6" fillId="0" borderId="0" xfId="0" applyFont="1"/>
    <xf numFmtId="164" fontId="5" fillId="0" borderId="0" xfId="0" quotePrefix="1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165" fontId="6" fillId="0" borderId="0" xfId="0" applyNumberFormat="1" applyFont="1"/>
    <xf numFmtId="4" fontId="6" fillId="0" borderId="0" xfId="0" applyNumberFormat="1" applyFont="1"/>
    <xf numFmtId="4" fontId="6" fillId="2" borderId="8" xfId="0" applyNumberFormat="1" applyFont="1" applyFill="1" applyBorder="1"/>
    <xf numFmtId="0" fontId="10" fillId="2" borderId="9" xfId="0" quotePrefix="1" applyFont="1" applyFill="1" applyBorder="1" applyAlignment="1">
      <alignment horizontal="right"/>
    </xf>
    <xf numFmtId="10" fontId="6" fillId="2" borderId="10" xfId="1" applyNumberFormat="1" applyFont="1" applyFill="1" applyBorder="1"/>
    <xf numFmtId="4" fontId="6" fillId="2" borderId="11" xfId="0" applyNumberFormat="1" applyFont="1" applyFill="1" applyBorder="1"/>
    <xf numFmtId="0" fontId="10" fillId="2" borderId="0" xfId="0" quotePrefix="1" applyFont="1" applyFill="1" applyAlignment="1">
      <alignment horizontal="right"/>
    </xf>
    <xf numFmtId="10" fontId="6" fillId="2" borderId="12" xfId="1" applyNumberFormat="1" applyFont="1" applyFill="1" applyBorder="1"/>
    <xf numFmtId="4" fontId="6" fillId="2" borderId="13" xfId="0" applyNumberFormat="1" applyFont="1" applyFill="1" applyBorder="1"/>
    <xf numFmtId="0" fontId="10" fillId="2" borderId="14" xfId="0" quotePrefix="1" applyFont="1" applyFill="1" applyBorder="1" applyAlignment="1">
      <alignment horizontal="right"/>
    </xf>
    <xf numFmtId="10" fontId="6" fillId="2" borderId="15" xfId="1" applyNumberFormat="1" applyFont="1" applyFill="1" applyBorder="1"/>
    <xf numFmtId="3" fontId="8" fillId="0" borderId="0" xfId="0" applyNumberFormat="1" applyFont="1"/>
    <xf numFmtId="10" fontId="6" fillId="0" borderId="0" xfId="0" applyNumberFormat="1" applyFont="1"/>
    <xf numFmtId="0" fontId="8" fillId="0" borderId="0" xfId="0" applyFont="1"/>
    <xf numFmtId="3" fontId="2" fillId="0" borderId="6" xfId="0" applyNumberFormat="1" applyFont="1" applyBorder="1"/>
    <xf numFmtId="10" fontId="6" fillId="0" borderId="6" xfId="0" applyNumberFormat="1" applyFont="1" applyBorder="1"/>
    <xf numFmtId="3" fontId="6" fillId="0" borderId="0" xfId="0" applyNumberFormat="1" applyFont="1"/>
    <xf numFmtId="10" fontId="5" fillId="0" borderId="0" xfId="0" applyNumberFormat="1" applyFont="1" applyProtection="1">
      <protection locked="0"/>
    </xf>
    <xf numFmtId="10" fontId="9" fillId="0" borderId="0" xfId="0" applyNumberFormat="1" applyFont="1" applyProtection="1">
      <protection locked="0"/>
    </xf>
    <xf numFmtId="0" fontId="12" fillId="0" borderId="0" xfId="0" applyFont="1"/>
    <xf numFmtId="0" fontId="4" fillId="0" borderId="0" xfId="2" applyBorder="1" applyAlignment="1">
      <alignment horizontal="center" vertical="center" textRotation="90"/>
    </xf>
    <xf numFmtId="0" fontId="10" fillId="0" borderId="0" xfId="0" quotePrefix="1" applyFont="1" applyAlignment="1">
      <alignment horizontal="right"/>
    </xf>
    <xf numFmtId="10" fontId="6" fillId="0" borderId="0" xfId="1" applyNumberFormat="1" applyFont="1" applyFill="1" applyBorder="1"/>
    <xf numFmtId="0" fontId="13" fillId="0" borderId="0" xfId="0" applyFont="1"/>
    <xf numFmtId="17" fontId="4" fillId="0" borderId="4" xfId="2" applyNumberFormat="1" applyBorder="1" applyAlignment="1">
      <alignment horizontal="center" vertical="center" textRotation="90"/>
    </xf>
    <xf numFmtId="0" fontId="4" fillId="0" borderId="5" xfId="2" applyBorder="1" applyAlignment="1">
      <alignment horizontal="center" vertical="center" textRotation="90"/>
    </xf>
    <xf numFmtId="0" fontId="4" fillId="0" borderId="7" xfId="2" applyBorder="1" applyAlignment="1">
      <alignment horizontal="center" vertical="center" textRotation="90"/>
    </xf>
    <xf numFmtId="0" fontId="3" fillId="0" borderId="1" xfId="0" quotePrefix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4">
    <cellStyle name="Hyperlink" xfId="2" builtinId="8"/>
    <cellStyle name="Normal" xfId="0" builtinId="0"/>
    <cellStyle name="Normal 10" xfId="3" xr:uid="{2DFA30DB-02FE-49C0-B168-16F797CE8A3E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87313</xdr:colOff>
      <xdr:row>6</xdr:row>
      <xdr:rowOff>31750</xdr:rowOff>
    </xdr:from>
    <xdr:to>
      <xdr:col>10</xdr:col>
      <xdr:colOff>610361</xdr:colOff>
      <xdr:row>27</xdr:row>
      <xdr:rowOff>64605</xdr:rowOff>
    </xdr:to>
    <xdr:pic>
      <xdr:nvPicPr>
        <xdr:cNvPr id="2" name="Picture 1" descr="Image. Table. PG&amp;E's 2019's Short Term Debt balance was zero in every month of the year. Below is an extract of SAP account balance for short-term borrowings during 2019. Short Term Borrowings - Other: Local Currency Balances Display">
          <a:extLst>
            <a:ext uri="{FF2B5EF4-FFF2-40B4-BE49-F238E27FC236}">
              <a16:creationId xmlns:a16="http://schemas.microsoft.com/office/drawing/2014/main" id="{1EF0BC95-A83F-4E6F-AD51-852381B57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13" y="1135063"/>
          <a:ext cx="6634923" cy="38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373</xdr:row>
      <xdr:rowOff>104774</xdr:rowOff>
    </xdr:from>
    <xdr:to>
      <xdr:col>7</xdr:col>
      <xdr:colOff>838200</xdr:colOff>
      <xdr:row>379</xdr:row>
      <xdr:rowOff>171449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4026722-B32A-424D-A819-C1D88B4A62FB}"/>
            </a:ext>
          </a:extLst>
        </xdr:cNvPr>
        <xdr:cNvSpPr txBox="1"/>
      </xdr:nvSpPr>
      <xdr:spPr>
        <a:xfrm>
          <a:off x="0" y="71856599"/>
          <a:ext cx="6229350" cy="1209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Note on common equity cost:</a:t>
          </a:r>
          <a:r>
            <a:rPr lang="en-US" sz="1100" baseline="0"/>
            <a:t> For periods January 2020 through December 2020, even though TO20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approved a cost of equity rate of 10.45%, </a:t>
          </a:r>
          <a:r>
            <a:rPr lang="en-US" sz="1100" baseline="0"/>
            <a:t>PG&amp;E applied a lower authorized cost of equity of 10.25% for all capital projects in accordance with PG&amp;E's 2020 Cost of Capital Proceeding (approved by state regulator, California Public Utilities Commission).  PG&amp;E started applying the 10.45% cost of equity rate in its AFUDC rate calculations on Transmission Ownership capital projects starting in year 2021.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7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2" Type="http://schemas.openxmlformats.org/officeDocument/2006/relationships/hyperlink" Target="file:///\\go310\CAPACT\capact\plant&amp;dep\Recurring%20Work\Capital%20Expenditures,%20CWIP,%20AFUDC\AFUDC\2020\12-2020\December%202020%20AFUDC%20Rate%20Calc%20(FERC%20Except%20with%20Treasury%20CODR)%20-%20correct%20calc.xlsx" TargetMode="External"/><Relationship Id="rId2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6" Type="http://schemas.openxmlformats.org/officeDocument/2006/relationships/drawing" Target="../drawings/drawing2.xml"/><Relationship Id="rId1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6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1" Type="http://schemas.openxmlformats.org/officeDocument/2006/relationships/hyperlink" Target="../../..\..\..\2020\00_FERC%20Exception%20(TO%20Settlement)%20Recalc\AFUDC%20Rate%20Calc%20for%20TO%20Settlement%20v2%20(DIP%20Financing%20Fees).xlsx" TargetMode="External"/><Relationship Id="rId5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5" Type="http://schemas.openxmlformats.org/officeDocument/2006/relationships/customProperty" Target="../customProperty4.bin"/><Relationship Id="rId10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4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9" Type="http://schemas.openxmlformats.org/officeDocument/2006/relationships/hyperlink" Target="../../../../../2020/00_FERC%20Exception%20(TO%20Settlement)%20Recalc/AFUDC%20Rate%20Calc%20for%20TO%20Settlement%20v2%20(DIP%20Financing%20Fees).xlsx" TargetMode="External"/><Relationship Id="rId1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492A5-2A57-4A2E-9B07-4094B4DA3953}">
  <dimension ref="A1:A6"/>
  <sheetViews>
    <sheetView tabSelected="1" view="pageBreakPreview" zoomScale="79" zoomScaleNormal="100" zoomScaleSheetLayoutView="79" workbookViewId="0">
      <selection activeCell="T13" sqref="T13"/>
    </sheetView>
  </sheetViews>
  <sheetFormatPr defaultColWidth="9.21875" defaultRowHeight="13.8" x14ac:dyDescent="0.25"/>
  <cols>
    <col min="1" max="16384" width="9.21875" style="30"/>
  </cols>
  <sheetData>
    <row r="1" spans="1:1" x14ac:dyDescent="0.25">
      <c r="A1" s="26" t="s">
        <v>0</v>
      </c>
    </row>
    <row r="2" spans="1:1" x14ac:dyDescent="0.25">
      <c r="A2" s="30" t="s">
        <v>1</v>
      </c>
    </row>
    <row r="3" spans="1:1" x14ac:dyDescent="0.25">
      <c r="A3" s="30" t="s">
        <v>2</v>
      </c>
    </row>
    <row r="5" spans="1:1" x14ac:dyDescent="0.25">
      <c r="A5" s="30" t="s">
        <v>3</v>
      </c>
    </row>
    <row r="6" spans="1:1" x14ac:dyDescent="0.25">
      <c r="A6" s="30" t="s">
        <v>4</v>
      </c>
    </row>
  </sheetData>
  <pageMargins left="0.7" right="0.7" top="0.75" bottom="0.75" header="0.3" footer="0.3"/>
  <pageSetup scale="89" orientation="portrait" r:id="rId1"/>
  <headerFooter>
    <oddHeader>&amp;R&amp;8FERC-TO21-IR-CPUC-PGE-03-AU.09_Atch01</oddHeader>
  </headerFooter>
  <customProperties>
    <customPr name="_pios_id" r:id="rId2"/>
    <customPr name="EpmWorksheetKeyString_GU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9741B-993F-44FE-9463-84EFAE7B24C6}">
  <dimension ref="A1:H374"/>
  <sheetViews>
    <sheetView zoomScale="79" zoomScaleNormal="79" zoomScaleSheetLayoutView="100" workbookViewId="0">
      <pane xSplit="2" ySplit="3" topLeftCell="C4" activePane="bottomRight" state="frozen"/>
      <selection activeCell="L21" sqref="L21"/>
      <selection pane="topRight" activeCell="L21" sqref="L21"/>
      <selection pane="bottomLeft" activeCell="L21" sqref="L21"/>
      <selection pane="bottomRight" activeCell="L21" sqref="L21"/>
    </sheetView>
  </sheetViews>
  <sheetFormatPr defaultRowHeight="14.4" x14ac:dyDescent="0.3"/>
  <cols>
    <col min="1" max="1" width="3.5546875" bestFit="1" customWidth="1"/>
    <col min="2" max="2" width="2" bestFit="1" customWidth="1"/>
    <col min="3" max="3" width="31.5546875" bestFit="1" customWidth="1"/>
    <col min="4" max="4" width="14.21875" bestFit="1" customWidth="1"/>
    <col min="5" max="5" width="12.21875" bestFit="1" customWidth="1"/>
    <col min="6" max="6" width="9.77734375" customWidth="1"/>
    <col min="7" max="7" width="7.5546875" customWidth="1"/>
    <col min="8" max="8" width="23.77734375" customWidth="1"/>
  </cols>
  <sheetData>
    <row r="1" spans="1:8" s="2" customFormat="1" x14ac:dyDescent="0.3">
      <c r="A1" s="1" t="s">
        <v>5</v>
      </c>
    </row>
    <row r="2" spans="1:8" s="2" customFormat="1" ht="15" thickBot="1" x14ac:dyDescent="0.35">
      <c r="A2" s="3"/>
    </row>
    <row r="3" spans="1:8" ht="15" thickBot="1" x14ac:dyDescent="0.35">
      <c r="D3" s="34" t="s">
        <v>6</v>
      </c>
      <c r="E3" s="35"/>
      <c r="F3" s="35"/>
      <c r="G3" s="35"/>
      <c r="H3" s="36"/>
    </row>
    <row r="4" spans="1:8" ht="15" customHeight="1" x14ac:dyDescent="0.3">
      <c r="A4" s="31">
        <v>43831</v>
      </c>
    </row>
    <row r="5" spans="1:8" x14ac:dyDescent="0.3">
      <c r="A5" s="32"/>
      <c r="B5" s="2"/>
      <c r="C5" s="2"/>
      <c r="D5" s="5" t="s">
        <v>7</v>
      </c>
      <c r="E5" s="2"/>
      <c r="F5" s="4"/>
      <c r="G5" s="2"/>
      <c r="H5" s="5" t="s">
        <v>8</v>
      </c>
    </row>
    <row r="6" spans="1:8" x14ac:dyDescent="0.3">
      <c r="A6" s="32"/>
      <c r="B6" s="2"/>
      <c r="C6" s="2"/>
      <c r="D6" s="5" t="s">
        <v>9</v>
      </c>
      <c r="E6" s="5" t="s">
        <v>7</v>
      </c>
      <c r="F6" s="5" t="s">
        <v>10</v>
      </c>
      <c r="G6" s="1"/>
      <c r="H6" s="5" t="s">
        <v>11</v>
      </c>
    </row>
    <row r="7" spans="1:8" x14ac:dyDescent="0.3">
      <c r="A7" s="32"/>
      <c r="B7" s="2"/>
      <c r="C7" s="6" t="s">
        <v>12</v>
      </c>
      <c r="D7" s="6" t="s">
        <v>13</v>
      </c>
      <c r="E7" s="6" t="s">
        <v>14</v>
      </c>
      <c r="F7" s="6" t="s">
        <v>15</v>
      </c>
      <c r="G7" s="6" t="s">
        <v>16</v>
      </c>
      <c r="H7" s="6" t="s">
        <v>17</v>
      </c>
    </row>
    <row r="8" spans="1:8" x14ac:dyDescent="0.3">
      <c r="A8" s="32"/>
      <c r="B8" s="2"/>
      <c r="C8" s="2"/>
      <c r="D8" s="2"/>
      <c r="E8" s="2"/>
      <c r="F8" s="2"/>
      <c r="G8" s="2"/>
      <c r="H8" s="2"/>
    </row>
    <row r="9" spans="1:8" x14ac:dyDescent="0.3">
      <c r="A9" s="32"/>
      <c r="B9" s="5">
        <v>1</v>
      </c>
      <c r="C9" s="2" t="s">
        <v>18</v>
      </c>
      <c r="D9" s="18">
        <v>0</v>
      </c>
      <c r="E9" s="19">
        <v>1</v>
      </c>
      <c r="F9" s="24">
        <v>0</v>
      </c>
      <c r="G9" s="7">
        <f>+D9/D18</f>
        <v>0</v>
      </c>
      <c r="H9" s="7">
        <f>ROUND(+E9*F9*G9,4)</f>
        <v>0</v>
      </c>
    </row>
    <row r="10" spans="1:8" x14ac:dyDescent="0.3">
      <c r="A10" s="32"/>
      <c r="B10" s="2"/>
      <c r="C10" s="2"/>
      <c r="D10" s="20"/>
      <c r="E10" s="2"/>
      <c r="F10" s="8"/>
      <c r="G10" s="8"/>
      <c r="H10" s="2"/>
    </row>
    <row r="11" spans="1:8" x14ac:dyDescent="0.3">
      <c r="A11" s="32"/>
      <c r="B11" s="5">
        <v>2</v>
      </c>
      <c r="C11" s="2" t="s">
        <v>19</v>
      </c>
      <c r="D11" s="18">
        <v>22779670.253819998</v>
      </c>
      <c r="E11" s="19">
        <v>0.4975</v>
      </c>
      <c r="F11" s="25">
        <v>3.6132573614652677E-2</v>
      </c>
      <c r="G11" s="7">
        <f>1-G9</f>
        <v>1</v>
      </c>
      <c r="H11" s="7">
        <f>ROUND(+E11*F11*G11,4)</f>
        <v>1.7999999999999999E-2</v>
      </c>
    </row>
    <row r="12" spans="1:8" x14ac:dyDescent="0.3">
      <c r="A12" s="32"/>
      <c r="B12" s="5">
        <v>3</v>
      </c>
      <c r="C12" s="2" t="s">
        <v>20</v>
      </c>
      <c r="D12" s="18">
        <v>252054.30031999998</v>
      </c>
      <c r="E12" s="19">
        <v>5.0000000000000001E-3</v>
      </c>
      <c r="F12" s="25">
        <v>0</v>
      </c>
      <c r="G12" s="7">
        <f>+G11</f>
        <v>1</v>
      </c>
      <c r="H12" s="7">
        <f>ROUND(+E12*F12*G12,4)</f>
        <v>0</v>
      </c>
    </row>
    <row r="13" spans="1:8" x14ac:dyDescent="0.3">
      <c r="A13" s="32"/>
      <c r="B13" s="5">
        <v>4</v>
      </c>
      <c r="C13" s="2" t="s">
        <v>21</v>
      </c>
      <c r="D13" s="21">
        <v>5131268.8525499981</v>
      </c>
      <c r="E13" s="22">
        <v>0.4975</v>
      </c>
      <c r="F13" s="25">
        <v>0.10249999999999999</v>
      </c>
      <c r="G13" s="7">
        <f>+G11</f>
        <v>1</v>
      </c>
      <c r="H13" s="7">
        <f>ROUND(+E13*F13*G13,4)</f>
        <v>5.0999999999999997E-2</v>
      </c>
    </row>
    <row r="14" spans="1:8" x14ac:dyDescent="0.3">
      <c r="A14" s="32"/>
      <c r="B14" s="2"/>
      <c r="C14" s="2" t="s">
        <v>22</v>
      </c>
      <c r="D14" s="23">
        <f>SUM(D11:D13)</f>
        <v>28162993.406689994</v>
      </c>
      <c r="E14" s="19">
        <f>SUM(E11:E13)</f>
        <v>1</v>
      </c>
      <c r="F14" s="8"/>
      <c r="G14" s="2"/>
      <c r="H14" s="2"/>
    </row>
    <row r="15" spans="1:8" ht="15" thickBot="1" x14ac:dyDescent="0.35">
      <c r="A15" s="32"/>
      <c r="B15" s="2"/>
      <c r="C15" s="2"/>
      <c r="D15" s="23"/>
      <c r="E15" s="19"/>
      <c r="F15" s="8"/>
      <c r="G15" s="2"/>
      <c r="H15" s="2"/>
    </row>
    <row r="16" spans="1:8" x14ac:dyDescent="0.3">
      <c r="A16" s="32"/>
      <c r="B16" s="2"/>
      <c r="C16" s="2"/>
      <c r="D16" s="23"/>
      <c r="E16" s="19"/>
      <c r="F16" s="9"/>
      <c r="G16" s="10" t="s">
        <v>23</v>
      </c>
      <c r="H16" s="11">
        <f>+H9+H11</f>
        <v>1.7999999999999999E-2</v>
      </c>
    </row>
    <row r="17" spans="1:8" x14ac:dyDescent="0.3">
      <c r="A17" s="32"/>
      <c r="B17" s="2"/>
      <c r="C17" s="2"/>
      <c r="D17" s="2"/>
      <c r="E17" s="19"/>
      <c r="F17" s="12"/>
      <c r="G17" s="13" t="s">
        <v>24</v>
      </c>
      <c r="H17" s="14">
        <f>+H12+H13</f>
        <v>5.0999999999999997E-2</v>
      </c>
    </row>
    <row r="18" spans="1:8" ht="15" thickBot="1" x14ac:dyDescent="0.35">
      <c r="A18" s="33"/>
      <c r="B18" s="5">
        <v>5</v>
      </c>
      <c r="C18" s="2" t="s">
        <v>25</v>
      </c>
      <c r="D18" s="18">
        <v>2716893.8209299999</v>
      </c>
      <c r="E18" s="19">
        <v>1</v>
      </c>
      <c r="F18" s="15"/>
      <c r="G18" s="16" t="s">
        <v>26</v>
      </c>
      <c r="H18" s="17">
        <f>SUM(H9:H14)</f>
        <v>6.8999999999999992E-2</v>
      </c>
    </row>
    <row r="19" spans="1:8" ht="15" thickBot="1" x14ac:dyDescent="0.35"/>
    <row r="20" spans="1:8" ht="15" customHeight="1" x14ac:dyDescent="0.3">
      <c r="A20" s="31">
        <v>43862</v>
      </c>
    </row>
    <row r="21" spans="1:8" x14ac:dyDescent="0.3">
      <c r="A21" s="32"/>
      <c r="B21" s="2"/>
      <c r="C21" s="2"/>
      <c r="D21" s="5" t="s">
        <v>7</v>
      </c>
      <c r="E21" s="2"/>
      <c r="F21" s="4"/>
      <c r="G21" s="2"/>
      <c r="H21" s="5" t="s">
        <v>8</v>
      </c>
    </row>
    <row r="22" spans="1:8" x14ac:dyDescent="0.3">
      <c r="A22" s="32"/>
      <c r="B22" s="2"/>
      <c r="C22" s="2"/>
      <c r="D22" s="5" t="s">
        <v>9</v>
      </c>
      <c r="E22" s="5" t="s">
        <v>7</v>
      </c>
      <c r="F22" s="5" t="s">
        <v>10</v>
      </c>
      <c r="G22" s="1"/>
      <c r="H22" s="5" t="s">
        <v>11</v>
      </c>
    </row>
    <row r="23" spans="1:8" x14ac:dyDescent="0.3">
      <c r="A23" s="32"/>
      <c r="B23" s="2"/>
      <c r="C23" s="6" t="s">
        <v>12</v>
      </c>
      <c r="D23" s="6" t="s">
        <v>13</v>
      </c>
      <c r="E23" s="6" t="s">
        <v>14</v>
      </c>
      <c r="F23" s="6" t="s">
        <v>15</v>
      </c>
      <c r="G23" s="6" t="s">
        <v>16</v>
      </c>
      <c r="H23" s="6" t="s">
        <v>17</v>
      </c>
    </row>
    <row r="24" spans="1:8" x14ac:dyDescent="0.3">
      <c r="A24" s="32"/>
      <c r="B24" s="2"/>
      <c r="C24" s="2"/>
      <c r="D24" s="2"/>
      <c r="E24" s="2"/>
      <c r="F24" s="2"/>
      <c r="G24" s="2"/>
      <c r="H24" s="2"/>
    </row>
    <row r="25" spans="1:8" x14ac:dyDescent="0.3">
      <c r="A25" s="32"/>
      <c r="B25" s="5">
        <v>1</v>
      </c>
      <c r="C25" s="2" t="s">
        <v>18</v>
      </c>
      <c r="D25" s="18">
        <v>0</v>
      </c>
      <c r="E25" s="19">
        <f>+D25/D30</f>
        <v>0</v>
      </c>
      <c r="F25" s="24">
        <v>0</v>
      </c>
      <c r="G25" s="7">
        <f>+D25/D34</f>
        <v>0</v>
      </c>
      <c r="H25" s="7">
        <f>ROUND(+E25*F25*G25,4)</f>
        <v>0</v>
      </c>
    </row>
    <row r="26" spans="1:8" x14ac:dyDescent="0.3">
      <c r="A26" s="32"/>
      <c r="B26" s="2"/>
      <c r="C26" s="2"/>
      <c r="D26" s="20"/>
      <c r="E26" s="2"/>
      <c r="F26" s="8"/>
      <c r="G26" s="8"/>
      <c r="H26" s="2"/>
    </row>
    <row r="27" spans="1:8" x14ac:dyDescent="0.3">
      <c r="A27" s="32"/>
      <c r="B27" s="5">
        <v>2</v>
      </c>
      <c r="C27" s="2" t="s">
        <v>19</v>
      </c>
      <c r="D27" s="18">
        <v>22782351.745620001</v>
      </c>
      <c r="E27" s="19">
        <v>0.4975</v>
      </c>
      <c r="F27" s="25">
        <v>3.6111712685410857E-2</v>
      </c>
      <c r="G27" s="7">
        <f>1-G25</f>
        <v>1</v>
      </c>
      <c r="H27" s="7">
        <f>ROUND(+E27*F27*G27,4)</f>
        <v>1.7999999999999999E-2</v>
      </c>
    </row>
    <row r="28" spans="1:8" x14ac:dyDescent="0.3">
      <c r="A28" s="32"/>
      <c r="B28" s="5">
        <v>3</v>
      </c>
      <c r="C28" s="2" t="s">
        <v>20</v>
      </c>
      <c r="D28" s="18">
        <v>252054.30031999998</v>
      </c>
      <c r="E28" s="19">
        <v>5.0000000000000001E-3</v>
      </c>
      <c r="F28" s="25">
        <v>0</v>
      </c>
      <c r="G28" s="7">
        <f>+G27</f>
        <v>1</v>
      </c>
      <c r="H28" s="7">
        <f>ROUND(+E28*F28*G28,4)</f>
        <v>0</v>
      </c>
    </row>
    <row r="29" spans="1:8" x14ac:dyDescent="0.3">
      <c r="A29" s="32"/>
      <c r="B29" s="5">
        <v>4</v>
      </c>
      <c r="C29" s="2" t="s">
        <v>21</v>
      </c>
      <c r="D29" s="21">
        <v>5245307.634779999</v>
      </c>
      <c r="E29" s="22">
        <v>0.4975</v>
      </c>
      <c r="F29" s="25">
        <v>0.10249999999999999</v>
      </c>
      <c r="G29" s="7">
        <f>+G27</f>
        <v>1</v>
      </c>
      <c r="H29" s="7">
        <f>ROUND(+E29*F29*G29,4)</f>
        <v>5.0999999999999997E-2</v>
      </c>
    </row>
    <row r="30" spans="1:8" x14ac:dyDescent="0.3">
      <c r="A30" s="32"/>
      <c r="B30" s="2"/>
      <c r="C30" s="2" t="s">
        <v>22</v>
      </c>
      <c r="D30" s="23">
        <f>SUM(D27:D29)</f>
        <v>28279713.680720001</v>
      </c>
      <c r="E30" s="19">
        <f>SUM(E27:E29)</f>
        <v>1</v>
      </c>
      <c r="F30" s="8"/>
      <c r="G30" s="2"/>
      <c r="H30" s="2"/>
    </row>
    <row r="31" spans="1:8" ht="15" thickBot="1" x14ac:dyDescent="0.35">
      <c r="A31" s="32"/>
      <c r="B31" s="2"/>
      <c r="C31" s="2"/>
      <c r="D31" s="23"/>
      <c r="E31" s="19"/>
      <c r="F31" s="8"/>
      <c r="G31" s="2"/>
      <c r="H31" s="2"/>
    </row>
    <row r="32" spans="1:8" x14ac:dyDescent="0.3">
      <c r="A32" s="32"/>
      <c r="B32" s="2"/>
      <c r="C32" s="2"/>
      <c r="D32" s="23"/>
      <c r="E32" s="19"/>
      <c r="F32" s="9"/>
      <c r="G32" s="10" t="s">
        <v>23</v>
      </c>
      <c r="H32" s="11">
        <f>+H25+H27</f>
        <v>1.7999999999999999E-2</v>
      </c>
    </row>
    <row r="33" spans="1:8" x14ac:dyDescent="0.3">
      <c r="A33" s="32"/>
      <c r="B33" s="2"/>
      <c r="C33" s="2"/>
      <c r="D33" s="2"/>
      <c r="E33" s="19"/>
      <c r="F33" s="12"/>
      <c r="G33" s="13" t="s">
        <v>24</v>
      </c>
      <c r="H33" s="14">
        <f>+H28+H29</f>
        <v>5.0999999999999997E-2</v>
      </c>
    </row>
    <row r="34" spans="1:8" ht="15" thickBot="1" x14ac:dyDescent="0.35">
      <c r="A34" s="33"/>
      <c r="B34" s="5">
        <v>5</v>
      </c>
      <c r="C34" s="2" t="s">
        <v>25</v>
      </c>
      <c r="D34" s="18">
        <v>2839959.0699200002</v>
      </c>
      <c r="E34" s="19">
        <v>1</v>
      </c>
      <c r="F34" s="15"/>
      <c r="G34" s="16" t="s">
        <v>26</v>
      </c>
      <c r="H34" s="17">
        <f>SUM(H25:H30)</f>
        <v>6.8999999999999992E-2</v>
      </c>
    </row>
    <row r="35" spans="1:8" ht="15" thickBot="1" x14ac:dyDescent="0.35"/>
    <row r="36" spans="1:8" ht="15" customHeight="1" x14ac:dyDescent="0.3">
      <c r="A36" s="31">
        <f>EOMONTH(A20,1)</f>
        <v>43921</v>
      </c>
    </row>
    <row r="37" spans="1:8" x14ac:dyDescent="0.3">
      <c r="A37" s="32"/>
      <c r="B37" s="2"/>
      <c r="C37" s="2"/>
      <c r="D37" s="5" t="s">
        <v>7</v>
      </c>
      <c r="E37" s="2"/>
      <c r="F37" s="4"/>
      <c r="G37" s="2"/>
      <c r="H37" s="5" t="s">
        <v>8</v>
      </c>
    </row>
    <row r="38" spans="1:8" x14ac:dyDescent="0.3">
      <c r="A38" s="32"/>
      <c r="B38" s="2"/>
      <c r="C38" s="2"/>
      <c r="D38" s="5" t="s">
        <v>9</v>
      </c>
      <c r="E38" s="5" t="s">
        <v>7</v>
      </c>
      <c r="F38" s="5" t="s">
        <v>10</v>
      </c>
      <c r="G38" s="1"/>
      <c r="H38" s="5" t="s">
        <v>11</v>
      </c>
    </row>
    <row r="39" spans="1:8" x14ac:dyDescent="0.3">
      <c r="A39" s="32"/>
      <c r="B39" s="2"/>
      <c r="C39" s="6" t="s">
        <v>12</v>
      </c>
      <c r="D39" s="6" t="s">
        <v>13</v>
      </c>
      <c r="E39" s="6" t="s">
        <v>14</v>
      </c>
      <c r="F39" s="6" t="s">
        <v>15</v>
      </c>
      <c r="G39" s="6" t="s">
        <v>16</v>
      </c>
      <c r="H39" s="6" t="s">
        <v>17</v>
      </c>
    </row>
    <row r="40" spans="1:8" x14ac:dyDescent="0.3">
      <c r="A40" s="32"/>
      <c r="B40" s="2"/>
      <c r="C40" s="2"/>
      <c r="D40" s="2"/>
      <c r="E40" s="2"/>
      <c r="F40" s="2"/>
      <c r="G40" s="2"/>
      <c r="H40" s="2"/>
    </row>
    <row r="41" spans="1:8" x14ac:dyDescent="0.3">
      <c r="A41" s="32"/>
      <c r="B41" s="5">
        <v>1</v>
      </c>
      <c r="C41" s="2" t="s">
        <v>18</v>
      </c>
      <c r="D41" s="18">
        <v>0</v>
      </c>
      <c r="E41" s="19">
        <v>0</v>
      </c>
      <c r="F41" s="24">
        <v>0</v>
      </c>
      <c r="G41" s="7">
        <f>+D41/D50</f>
        <v>0</v>
      </c>
      <c r="H41" s="7">
        <f>ROUND(+E41*F41*G41,4)</f>
        <v>0</v>
      </c>
    </row>
    <row r="42" spans="1:8" x14ac:dyDescent="0.3">
      <c r="A42" s="32"/>
      <c r="B42" s="2"/>
      <c r="C42" s="2"/>
      <c r="D42" s="20"/>
      <c r="E42" s="2"/>
      <c r="F42" s="8"/>
      <c r="G42" s="8"/>
      <c r="H42" s="2"/>
    </row>
    <row r="43" spans="1:8" x14ac:dyDescent="0.3">
      <c r="A43" s="32"/>
      <c r="B43" s="5">
        <v>2</v>
      </c>
      <c r="C43" s="2" t="s">
        <v>19</v>
      </c>
      <c r="D43" s="18">
        <v>22784993.183139998</v>
      </c>
      <c r="E43" s="19">
        <v>0.4975</v>
      </c>
      <c r="F43" s="25">
        <v>3.606781179030135E-2</v>
      </c>
      <c r="G43" s="7">
        <f>1-G41</f>
        <v>1</v>
      </c>
      <c r="H43" s="7">
        <f>ROUND(+E43*F43*G43,4)</f>
        <v>1.7899999999999999E-2</v>
      </c>
    </row>
    <row r="44" spans="1:8" x14ac:dyDescent="0.3">
      <c r="A44" s="32"/>
      <c r="B44" s="5">
        <v>3</v>
      </c>
      <c r="C44" s="2" t="s">
        <v>20</v>
      </c>
      <c r="D44" s="18">
        <v>252054.30031999998</v>
      </c>
      <c r="E44" s="19">
        <v>5.0000000000000001E-3</v>
      </c>
      <c r="F44" s="25">
        <v>0</v>
      </c>
      <c r="G44" s="7">
        <f>+G43</f>
        <v>1</v>
      </c>
      <c r="H44" s="7">
        <f>ROUND(+E44*F44*G44,4)</f>
        <v>0</v>
      </c>
    </row>
    <row r="45" spans="1:8" x14ac:dyDescent="0.3">
      <c r="A45" s="32"/>
      <c r="B45" s="5">
        <v>4</v>
      </c>
      <c r="C45" s="2" t="s">
        <v>21</v>
      </c>
      <c r="D45" s="21">
        <v>5412409.0133399982</v>
      </c>
      <c r="E45" s="22">
        <v>0.4975</v>
      </c>
      <c r="F45" s="25">
        <v>0.10249999999999999</v>
      </c>
      <c r="G45" s="7">
        <f>+G43</f>
        <v>1</v>
      </c>
      <c r="H45" s="7">
        <f>ROUND(+E45*F45*G45,4)</f>
        <v>5.0999999999999997E-2</v>
      </c>
    </row>
    <row r="46" spans="1:8" x14ac:dyDescent="0.3">
      <c r="A46" s="32"/>
      <c r="B46" s="2"/>
      <c r="C46" s="2" t="s">
        <v>22</v>
      </c>
      <c r="D46" s="23">
        <f>SUM(D41:D45)</f>
        <v>28449456.496799998</v>
      </c>
      <c r="E46" s="19">
        <f>SUM(E41:E45)</f>
        <v>1</v>
      </c>
      <c r="F46" s="8"/>
      <c r="G46" s="2"/>
      <c r="H46" s="2"/>
    </row>
    <row r="47" spans="1:8" ht="15" thickBot="1" x14ac:dyDescent="0.35">
      <c r="A47" s="32"/>
      <c r="B47" s="2"/>
      <c r="C47" s="2"/>
      <c r="D47" s="23"/>
      <c r="E47" s="19"/>
      <c r="F47" s="8"/>
      <c r="G47" s="2"/>
      <c r="H47" s="2"/>
    </row>
    <row r="48" spans="1:8" x14ac:dyDescent="0.3">
      <c r="A48" s="32"/>
      <c r="B48" s="2"/>
      <c r="C48" s="2"/>
      <c r="D48" s="23"/>
      <c r="E48" s="19"/>
      <c r="F48" s="9"/>
      <c r="G48" s="10" t="s">
        <v>23</v>
      </c>
      <c r="H48" s="11">
        <f>+H41+H43</f>
        <v>1.7899999999999999E-2</v>
      </c>
    </row>
    <row r="49" spans="1:8" x14ac:dyDescent="0.3">
      <c r="A49" s="32"/>
      <c r="B49" s="2"/>
      <c r="C49" s="2"/>
      <c r="D49" s="2"/>
      <c r="E49" s="19"/>
      <c r="F49" s="12"/>
      <c r="G49" s="13" t="s">
        <v>24</v>
      </c>
      <c r="H49" s="14">
        <f>+H44+H45</f>
        <v>5.0999999999999997E-2</v>
      </c>
    </row>
    <row r="50" spans="1:8" ht="15" thickBot="1" x14ac:dyDescent="0.35">
      <c r="A50" s="33"/>
      <c r="B50" s="5">
        <v>5</v>
      </c>
      <c r="C50" s="2" t="s">
        <v>25</v>
      </c>
      <c r="D50" s="18">
        <v>2870755.9121600003</v>
      </c>
      <c r="E50" s="19">
        <v>1</v>
      </c>
      <c r="F50" s="15"/>
      <c r="G50" s="16" t="s">
        <v>26</v>
      </c>
      <c r="H50" s="17">
        <f>SUM(H41:H46)</f>
        <v>6.8899999999999989E-2</v>
      </c>
    </row>
    <row r="51" spans="1:8" ht="15" thickBot="1" x14ac:dyDescent="0.35"/>
    <row r="52" spans="1:8" ht="15" customHeight="1" x14ac:dyDescent="0.3">
      <c r="A52" s="31">
        <f>EOMONTH(A36,1)</f>
        <v>43951</v>
      </c>
    </row>
    <row r="53" spans="1:8" x14ac:dyDescent="0.3">
      <c r="A53" s="32"/>
      <c r="B53" s="2"/>
      <c r="C53" s="2"/>
      <c r="D53" s="5" t="s">
        <v>7</v>
      </c>
      <c r="E53" s="2"/>
      <c r="F53" s="4"/>
      <c r="G53" s="2"/>
      <c r="H53" s="5" t="s">
        <v>8</v>
      </c>
    </row>
    <row r="54" spans="1:8" x14ac:dyDescent="0.3">
      <c r="A54" s="32"/>
      <c r="B54" s="2"/>
      <c r="C54" s="2"/>
      <c r="D54" s="5" t="s">
        <v>9</v>
      </c>
      <c r="E54" s="5" t="s">
        <v>7</v>
      </c>
      <c r="F54" s="5" t="s">
        <v>10</v>
      </c>
      <c r="G54" s="1"/>
      <c r="H54" s="5" t="s">
        <v>11</v>
      </c>
    </row>
    <row r="55" spans="1:8" x14ac:dyDescent="0.3">
      <c r="A55" s="32"/>
      <c r="B55" s="2"/>
      <c r="C55" s="6" t="s">
        <v>12</v>
      </c>
      <c r="D55" s="6" t="s">
        <v>13</v>
      </c>
      <c r="E55" s="6" t="s">
        <v>14</v>
      </c>
      <c r="F55" s="6" t="s">
        <v>15</v>
      </c>
      <c r="G55" s="6" t="s">
        <v>16</v>
      </c>
      <c r="H55" s="6" t="s">
        <v>17</v>
      </c>
    </row>
    <row r="56" spans="1:8" x14ac:dyDescent="0.3">
      <c r="A56" s="32"/>
      <c r="B56" s="2"/>
      <c r="C56" s="2"/>
      <c r="D56" s="2"/>
      <c r="E56" s="2"/>
      <c r="F56" s="2"/>
      <c r="G56" s="2"/>
      <c r="H56" s="2"/>
    </row>
    <row r="57" spans="1:8" x14ac:dyDescent="0.3">
      <c r="A57" s="32"/>
      <c r="B57" s="5">
        <v>1</v>
      </c>
      <c r="C57" s="2" t="s">
        <v>18</v>
      </c>
      <c r="D57" s="18">
        <v>0</v>
      </c>
      <c r="E57" s="19">
        <v>0</v>
      </c>
      <c r="F57" s="24">
        <v>0</v>
      </c>
      <c r="G57" s="7">
        <f>+D57/D66</f>
        <v>0</v>
      </c>
      <c r="H57" s="7">
        <f>ROUND(+E57*F57*G57,4)</f>
        <v>0</v>
      </c>
    </row>
    <row r="58" spans="1:8" x14ac:dyDescent="0.3">
      <c r="A58" s="32"/>
      <c r="B58" s="2"/>
      <c r="C58" s="2"/>
      <c r="D58" s="20"/>
      <c r="E58" s="2"/>
      <c r="F58" s="8"/>
      <c r="G58" s="8"/>
      <c r="H58" s="2"/>
    </row>
    <row r="59" spans="1:8" x14ac:dyDescent="0.3">
      <c r="A59" s="32"/>
      <c r="B59" s="5">
        <v>2</v>
      </c>
      <c r="C59" s="2" t="s">
        <v>19</v>
      </c>
      <c r="D59" s="18">
        <v>22769035.169399999</v>
      </c>
      <c r="E59" s="19">
        <v>0.4975</v>
      </c>
      <c r="F59" s="25">
        <v>3.552396463001118E-2</v>
      </c>
      <c r="G59" s="7">
        <f>1-G57</f>
        <v>1</v>
      </c>
      <c r="H59" s="7">
        <f>ROUND(+E59*F59*G59,4)</f>
        <v>1.77E-2</v>
      </c>
    </row>
    <row r="60" spans="1:8" x14ac:dyDescent="0.3">
      <c r="A60" s="32"/>
      <c r="B60" s="5">
        <v>3</v>
      </c>
      <c r="C60" s="2" t="s">
        <v>20</v>
      </c>
      <c r="D60" s="18">
        <v>252054.30031999998</v>
      </c>
      <c r="E60" s="19">
        <v>5.0000000000000001E-3</v>
      </c>
      <c r="F60" s="25">
        <v>0</v>
      </c>
      <c r="G60" s="7">
        <f>+G59</f>
        <v>1</v>
      </c>
      <c r="H60" s="7">
        <f>ROUND(+E60*F60*G60,4)</f>
        <v>0</v>
      </c>
    </row>
    <row r="61" spans="1:8" x14ac:dyDescent="0.3">
      <c r="A61" s="32"/>
      <c r="B61" s="5">
        <v>4</v>
      </c>
      <c r="C61" s="2" t="s">
        <v>21</v>
      </c>
      <c r="D61" s="21">
        <v>5533179.8357999986</v>
      </c>
      <c r="E61" s="22">
        <v>0.4975</v>
      </c>
      <c r="F61" s="25">
        <v>0.10249999999999999</v>
      </c>
      <c r="G61" s="7">
        <f>+G59</f>
        <v>1</v>
      </c>
      <c r="H61" s="7">
        <f>ROUND(+E61*F61*G61,4)</f>
        <v>5.0999999999999997E-2</v>
      </c>
    </row>
    <row r="62" spans="1:8" x14ac:dyDescent="0.3">
      <c r="A62" s="32"/>
      <c r="B62" s="2"/>
      <c r="C62" s="2" t="s">
        <v>22</v>
      </c>
      <c r="D62" s="23">
        <f>SUM(D57:D61)</f>
        <v>28554269.305519998</v>
      </c>
      <c r="E62" s="19">
        <f>SUM(E57:E61)</f>
        <v>1</v>
      </c>
      <c r="F62" s="8"/>
      <c r="G62" s="2"/>
      <c r="H62" s="2"/>
    </row>
    <row r="63" spans="1:8" ht="15" thickBot="1" x14ac:dyDescent="0.35">
      <c r="A63" s="32"/>
      <c r="B63" s="2"/>
      <c r="C63" s="2"/>
      <c r="D63" s="23"/>
      <c r="E63" s="19"/>
      <c r="F63" s="8"/>
      <c r="G63" s="2"/>
      <c r="H63" s="2"/>
    </row>
    <row r="64" spans="1:8" x14ac:dyDescent="0.3">
      <c r="A64" s="32"/>
      <c r="B64" s="2"/>
      <c r="C64" s="2"/>
      <c r="D64" s="23"/>
      <c r="E64" s="19"/>
      <c r="F64" s="9"/>
      <c r="G64" s="10" t="s">
        <v>23</v>
      </c>
      <c r="H64" s="11">
        <f>+H57+H59</f>
        <v>1.77E-2</v>
      </c>
    </row>
    <row r="65" spans="1:8" x14ac:dyDescent="0.3">
      <c r="A65" s="32"/>
      <c r="B65" s="2"/>
      <c r="C65" s="2"/>
      <c r="D65" s="2"/>
      <c r="E65" s="19"/>
      <c r="F65" s="12"/>
      <c r="G65" s="13" t="s">
        <v>24</v>
      </c>
      <c r="H65" s="14">
        <f>+H60+H61</f>
        <v>5.0999999999999997E-2</v>
      </c>
    </row>
    <row r="66" spans="1:8" ht="15" thickBot="1" x14ac:dyDescent="0.35">
      <c r="A66" s="33"/>
      <c r="B66" s="5">
        <v>5</v>
      </c>
      <c r="C66" s="2" t="s">
        <v>25</v>
      </c>
      <c r="D66" s="18">
        <v>2837989.6382200001</v>
      </c>
      <c r="E66" s="19">
        <v>1</v>
      </c>
      <c r="F66" s="15"/>
      <c r="G66" s="16" t="s">
        <v>26</v>
      </c>
      <c r="H66" s="17">
        <f>SUM(H57:H62)</f>
        <v>6.8699999999999997E-2</v>
      </c>
    </row>
    <row r="67" spans="1:8" ht="15" thickBot="1" x14ac:dyDescent="0.35"/>
    <row r="68" spans="1:8" ht="15" customHeight="1" x14ac:dyDescent="0.3">
      <c r="A68" s="31">
        <f>EOMONTH(A52,1)</f>
        <v>43982</v>
      </c>
    </row>
    <row r="69" spans="1:8" x14ac:dyDescent="0.3">
      <c r="A69" s="32"/>
      <c r="B69" s="2"/>
      <c r="C69" s="2"/>
      <c r="D69" s="5" t="s">
        <v>7</v>
      </c>
      <c r="E69" s="2"/>
      <c r="F69" s="4"/>
      <c r="G69" s="2"/>
      <c r="H69" s="5" t="s">
        <v>8</v>
      </c>
    </row>
    <row r="70" spans="1:8" x14ac:dyDescent="0.3">
      <c r="A70" s="32"/>
      <c r="B70" s="2"/>
      <c r="C70" s="2"/>
      <c r="D70" s="5" t="s">
        <v>9</v>
      </c>
      <c r="E70" s="5" t="s">
        <v>7</v>
      </c>
      <c r="F70" s="5" t="s">
        <v>10</v>
      </c>
      <c r="G70" s="1"/>
      <c r="H70" s="5" t="s">
        <v>11</v>
      </c>
    </row>
    <row r="71" spans="1:8" x14ac:dyDescent="0.3">
      <c r="A71" s="32"/>
      <c r="B71" s="2"/>
      <c r="C71" s="6" t="s">
        <v>12</v>
      </c>
      <c r="D71" s="6" t="s">
        <v>13</v>
      </c>
      <c r="E71" s="6" t="s">
        <v>14</v>
      </c>
      <c r="F71" s="6" t="s">
        <v>15</v>
      </c>
      <c r="G71" s="6" t="s">
        <v>16</v>
      </c>
      <c r="H71" s="6" t="s">
        <v>17</v>
      </c>
    </row>
    <row r="72" spans="1:8" x14ac:dyDescent="0.3">
      <c r="A72" s="32"/>
      <c r="B72" s="2"/>
      <c r="C72" s="2"/>
      <c r="D72" s="2"/>
      <c r="E72" s="2"/>
      <c r="F72" s="2"/>
      <c r="G72" s="2"/>
      <c r="H72" s="2"/>
    </row>
    <row r="73" spans="1:8" x14ac:dyDescent="0.3">
      <c r="A73" s="32"/>
      <c r="B73" s="5">
        <v>1</v>
      </c>
      <c r="C73" s="2" t="s">
        <v>18</v>
      </c>
      <c r="D73" s="18">
        <v>0</v>
      </c>
      <c r="E73" s="19">
        <v>0</v>
      </c>
      <c r="F73" s="24">
        <v>0</v>
      </c>
      <c r="G73" s="7">
        <f>+D73/D82</f>
        <v>0</v>
      </c>
      <c r="H73" s="7">
        <f>ROUND(+E73*F73*G73,4)</f>
        <v>0</v>
      </c>
    </row>
    <row r="74" spans="1:8" x14ac:dyDescent="0.3">
      <c r="A74" s="32"/>
      <c r="B74" s="2"/>
      <c r="C74" s="2"/>
      <c r="D74" s="20"/>
      <c r="E74" s="2"/>
      <c r="F74" s="8"/>
      <c r="G74" s="8"/>
      <c r="H74" s="2"/>
    </row>
    <row r="75" spans="1:8" x14ac:dyDescent="0.3">
      <c r="A75" s="32"/>
      <c r="B75" s="5">
        <v>2</v>
      </c>
      <c r="C75" s="2" t="s">
        <v>19</v>
      </c>
      <c r="D75" s="18">
        <v>22771693.666999999</v>
      </c>
      <c r="E75" s="19">
        <v>0.4975</v>
      </c>
      <c r="F75" s="25">
        <v>3.5487871717699702E-2</v>
      </c>
      <c r="G75" s="7">
        <f>1-G73</f>
        <v>1</v>
      </c>
      <c r="H75" s="7">
        <f>ROUND(+E75*F75*G75,4)</f>
        <v>1.77E-2</v>
      </c>
    </row>
    <row r="76" spans="1:8" x14ac:dyDescent="0.3">
      <c r="A76" s="32"/>
      <c r="B76" s="5">
        <v>3</v>
      </c>
      <c r="C76" s="2" t="s">
        <v>20</v>
      </c>
      <c r="D76" s="18">
        <v>252054.30031999998</v>
      </c>
      <c r="E76" s="19">
        <v>5.0000000000000001E-3</v>
      </c>
      <c r="F76" s="25">
        <v>0</v>
      </c>
      <c r="G76" s="7">
        <f>+G75</f>
        <v>1</v>
      </c>
      <c r="H76" s="7">
        <f>ROUND(+E76*F76*G76,4)</f>
        <v>0</v>
      </c>
    </row>
    <row r="77" spans="1:8" x14ac:dyDescent="0.3">
      <c r="A77" s="32"/>
      <c r="B77" s="5">
        <v>4</v>
      </c>
      <c r="C77" s="2" t="s">
        <v>21</v>
      </c>
      <c r="D77" s="21">
        <v>5655394.8403699985</v>
      </c>
      <c r="E77" s="22">
        <v>0.4975</v>
      </c>
      <c r="F77" s="25">
        <v>0.10249999999999999</v>
      </c>
      <c r="G77" s="7">
        <f>+G75</f>
        <v>1</v>
      </c>
      <c r="H77" s="7">
        <f>ROUND(+E77*F77*G77,4)</f>
        <v>5.0999999999999997E-2</v>
      </c>
    </row>
    <row r="78" spans="1:8" x14ac:dyDescent="0.3">
      <c r="A78" s="32"/>
      <c r="B78" s="2"/>
      <c r="C78" s="2" t="s">
        <v>22</v>
      </c>
      <c r="D78" s="23">
        <f>SUM(D73:D77)</f>
        <v>28679142.807689998</v>
      </c>
      <c r="E78" s="19">
        <f>SUM(E73:E77)</f>
        <v>1</v>
      </c>
      <c r="F78" s="8"/>
      <c r="G78" s="2"/>
      <c r="H78" s="2"/>
    </row>
    <row r="79" spans="1:8" ht="15" thickBot="1" x14ac:dyDescent="0.35">
      <c r="A79" s="32"/>
      <c r="B79" s="2"/>
      <c r="C79" s="2"/>
      <c r="D79" s="23"/>
      <c r="E79" s="19"/>
      <c r="F79" s="8"/>
      <c r="G79" s="2"/>
      <c r="H79" s="2"/>
    </row>
    <row r="80" spans="1:8" x14ac:dyDescent="0.3">
      <c r="A80" s="32"/>
      <c r="B80" s="2"/>
      <c r="C80" s="2"/>
      <c r="D80" s="23"/>
      <c r="E80" s="19"/>
      <c r="F80" s="9"/>
      <c r="G80" s="10" t="s">
        <v>23</v>
      </c>
      <c r="H80" s="11">
        <f>+H73+H75</f>
        <v>1.77E-2</v>
      </c>
    </row>
    <row r="81" spans="1:8" x14ac:dyDescent="0.3">
      <c r="A81" s="32"/>
      <c r="B81" s="2"/>
      <c r="C81" s="2"/>
      <c r="D81" s="2"/>
      <c r="E81" s="19"/>
      <c r="F81" s="12"/>
      <c r="G81" s="13" t="s">
        <v>24</v>
      </c>
      <c r="H81" s="14">
        <f>+H76+H77</f>
        <v>5.0999999999999997E-2</v>
      </c>
    </row>
    <row r="82" spans="1:8" ht="15" thickBot="1" x14ac:dyDescent="0.35">
      <c r="A82" s="33"/>
      <c r="B82" s="5">
        <v>5</v>
      </c>
      <c r="C82" s="2" t="s">
        <v>25</v>
      </c>
      <c r="D82" s="18">
        <v>2818177.6871500001</v>
      </c>
      <c r="E82" s="19">
        <v>1</v>
      </c>
      <c r="F82" s="15"/>
      <c r="G82" s="16" t="s">
        <v>26</v>
      </c>
      <c r="H82" s="17">
        <f>SUM(H73:H78)</f>
        <v>6.8699999999999997E-2</v>
      </c>
    </row>
    <row r="83" spans="1:8" ht="15" thickBot="1" x14ac:dyDescent="0.35"/>
    <row r="84" spans="1:8" x14ac:dyDescent="0.3">
      <c r="A84" s="31">
        <f>EOMONTH(A68,1)</f>
        <v>44012</v>
      </c>
    </row>
    <row r="85" spans="1:8" x14ac:dyDescent="0.3">
      <c r="A85" s="32"/>
      <c r="B85" s="2"/>
      <c r="C85" s="2"/>
      <c r="D85" s="5" t="s">
        <v>7</v>
      </c>
      <c r="E85" s="2"/>
      <c r="F85" s="4"/>
      <c r="G85" s="2"/>
      <c r="H85" s="5" t="s">
        <v>8</v>
      </c>
    </row>
    <row r="86" spans="1:8" x14ac:dyDescent="0.3">
      <c r="A86" s="32"/>
      <c r="B86" s="2"/>
      <c r="C86" s="2"/>
      <c r="D86" s="5" t="s">
        <v>9</v>
      </c>
      <c r="E86" s="5" t="s">
        <v>7</v>
      </c>
      <c r="F86" s="5" t="s">
        <v>10</v>
      </c>
      <c r="G86" s="1"/>
      <c r="H86" s="5" t="s">
        <v>11</v>
      </c>
    </row>
    <row r="87" spans="1:8" x14ac:dyDescent="0.3">
      <c r="A87" s="32"/>
      <c r="B87" s="2"/>
      <c r="C87" s="6" t="s">
        <v>12</v>
      </c>
      <c r="D87" s="6" t="s">
        <v>13</v>
      </c>
      <c r="E87" s="6" t="s">
        <v>14</v>
      </c>
      <c r="F87" s="6" t="s">
        <v>15</v>
      </c>
      <c r="G87" s="6" t="s">
        <v>16</v>
      </c>
      <c r="H87" s="6" t="s">
        <v>17</v>
      </c>
    </row>
    <row r="88" spans="1:8" x14ac:dyDescent="0.3">
      <c r="A88" s="32"/>
      <c r="B88" s="2"/>
      <c r="C88" s="2"/>
      <c r="D88" s="2"/>
      <c r="E88" s="2"/>
      <c r="F88" s="2"/>
      <c r="G88" s="2"/>
      <c r="H88" s="2"/>
    </row>
    <row r="89" spans="1:8" x14ac:dyDescent="0.3">
      <c r="A89" s="32"/>
      <c r="B89" s="5">
        <v>1</v>
      </c>
      <c r="C89" s="2" t="s">
        <v>18</v>
      </c>
      <c r="D89" s="18">
        <v>0</v>
      </c>
      <c r="E89" s="19">
        <v>0</v>
      </c>
      <c r="F89" s="24">
        <v>0</v>
      </c>
      <c r="G89" s="7">
        <f>+D89/D98</f>
        <v>0</v>
      </c>
      <c r="H89" s="7">
        <f>ROUND(+E89*F89*G89,4)</f>
        <v>0</v>
      </c>
    </row>
    <row r="90" spans="1:8" x14ac:dyDescent="0.3">
      <c r="A90" s="32"/>
      <c r="B90" s="2"/>
      <c r="C90" s="2"/>
      <c r="D90" s="20"/>
      <c r="E90" s="2"/>
      <c r="F90" s="8"/>
      <c r="G90" s="8"/>
      <c r="H90" s="2"/>
    </row>
    <row r="91" spans="1:8" x14ac:dyDescent="0.3">
      <c r="A91" s="32"/>
      <c r="B91" s="5">
        <v>2</v>
      </c>
      <c r="C91" s="2" t="s">
        <v>19</v>
      </c>
      <c r="D91" s="18">
        <v>22774285.48141</v>
      </c>
      <c r="E91" s="19">
        <v>0.4975</v>
      </c>
      <c r="F91" s="25">
        <v>3.505651713308492E-2</v>
      </c>
      <c r="G91" s="7">
        <f>1-G89</f>
        <v>1</v>
      </c>
      <c r="H91" s="7">
        <f>ROUND(+E91*F91*G91,4)</f>
        <v>1.7399999999999999E-2</v>
      </c>
    </row>
    <row r="92" spans="1:8" x14ac:dyDescent="0.3">
      <c r="A92" s="32"/>
      <c r="B92" s="5">
        <v>3</v>
      </c>
      <c r="C92" s="2" t="s">
        <v>20</v>
      </c>
      <c r="D92" s="18">
        <v>252054.30031999998</v>
      </c>
      <c r="E92" s="19">
        <v>5.0000000000000001E-3</v>
      </c>
      <c r="F92" s="25">
        <v>0</v>
      </c>
      <c r="G92" s="7">
        <f>+G91</f>
        <v>1</v>
      </c>
      <c r="H92" s="7">
        <f>ROUND(+E92*F92*G92,4)</f>
        <v>0</v>
      </c>
    </row>
    <row r="93" spans="1:8" x14ac:dyDescent="0.3">
      <c r="A93" s="32"/>
      <c r="B93" s="5">
        <v>4</v>
      </c>
      <c r="C93" s="2" t="s">
        <v>21</v>
      </c>
      <c r="D93" s="21">
        <v>5838500.934179998</v>
      </c>
      <c r="E93" s="22">
        <v>0.4975</v>
      </c>
      <c r="F93" s="25">
        <v>0.10249999999999999</v>
      </c>
      <c r="G93" s="7">
        <f>+G91</f>
        <v>1</v>
      </c>
      <c r="H93" s="7">
        <f>ROUND(+E93*F93*G93,4)</f>
        <v>5.0999999999999997E-2</v>
      </c>
    </row>
    <row r="94" spans="1:8" x14ac:dyDescent="0.3">
      <c r="A94" s="32"/>
      <c r="B94" s="2"/>
      <c r="C94" s="2" t="s">
        <v>22</v>
      </c>
      <c r="D94" s="23">
        <f>SUM(D89:D93)</f>
        <v>28864840.715909999</v>
      </c>
      <c r="E94" s="19">
        <f>SUM(E89:E93)</f>
        <v>1</v>
      </c>
      <c r="F94" s="8"/>
      <c r="G94" s="2"/>
      <c r="H94" s="2"/>
    </row>
    <row r="95" spans="1:8" ht="15" thickBot="1" x14ac:dyDescent="0.35">
      <c r="A95" s="32"/>
      <c r="B95" s="2"/>
      <c r="C95" s="2"/>
      <c r="D95" s="23"/>
      <c r="E95" s="19"/>
      <c r="F95" s="8"/>
      <c r="G95" s="2"/>
      <c r="H95" s="2"/>
    </row>
    <row r="96" spans="1:8" x14ac:dyDescent="0.3">
      <c r="A96" s="32"/>
      <c r="B96" s="2"/>
      <c r="C96" s="2"/>
      <c r="D96" s="23"/>
      <c r="E96" s="19"/>
      <c r="F96" s="9"/>
      <c r="G96" s="10" t="s">
        <v>23</v>
      </c>
      <c r="H96" s="11">
        <f>+H89+H91</f>
        <v>1.7399999999999999E-2</v>
      </c>
    </row>
    <row r="97" spans="1:8" x14ac:dyDescent="0.3">
      <c r="A97" s="32"/>
      <c r="B97" s="2"/>
      <c r="C97" s="2"/>
      <c r="D97" s="2"/>
      <c r="E97" s="19"/>
      <c r="F97" s="12"/>
      <c r="G97" s="13" t="s">
        <v>24</v>
      </c>
      <c r="H97" s="14">
        <f>+H92+H93</f>
        <v>5.0999999999999997E-2</v>
      </c>
    </row>
    <row r="98" spans="1:8" ht="15" thickBot="1" x14ac:dyDescent="0.35">
      <c r="A98" s="33"/>
      <c r="B98" s="5">
        <v>5</v>
      </c>
      <c r="C98" s="2" t="s">
        <v>25</v>
      </c>
      <c r="D98" s="18">
        <v>2759327.7399100005</v>
      </c>
      <c r="E98" s="19">
        <v>1</v>
      </c>
      <c r="F98" s="15"/>
      <c r="G98" s="16" t="s">
        <v>26</v>
      </c>
      <c r="H98" s="17">
        <f>SUM(H89:H94)</f>
        <v>6.8399999999999989E-2</v>
      </c>
    </row>
    <row r="99" spans="1:8" ht="15" thickBot="1" x14ac:dyDescent="0.35"/>
    <row r="100" spans="1:8" x14ac:dyDescent="0.3">
      <c r="A100" s="31">
        <f>EOMONTH(A84,1)</f>
        <v>44043</v>
      </c>
    </row>
    <row r="101" spans="1:8" x14ac:dyDescent="0.3">
      <c r="A101" s="32"/>
      <c r="B101" s="2"/>
      <c r="C101" s="2"/>
      <c r="D101" s="5" t="s">
        <v>7</v>
      </c>
      <c r="E101" s="2"/>
      <c r="F101" s="4"/>
      <c r="G101" s="2"/>
      <c r="H101" s="5" t="s">
        <v>8</v>
      </c>
    </row>
    <row r="102" spans="1:8" x14ac:dyDescent="0.3">
      <c r="A102" s="32"/>
      <c r="B102" s="2"/>
      <c r="C102" s="2"/>
      <c r="D102" s="5" t="s">
        <v>9</v>
      </c>
      <c r="E102" s="5" t="s">
        <v>7</v>
      </c>
      <c r="F102" s="5" t="s">
        <v>10</v>
      </c>
      <c r="G102" s="1"/>
      <c r="H102" s="5" t="s">
        <v>11</v>
      </c>
    </row>
    <row r="103" spans="1:8" x14ac:dyDescent="0.3">
      <c r="A103" s="32"/>
      <c r="B103" s="2"/>
      <c r="C103" s="6" t="s">
        <v>12</v>
      </c>
      <c r="D103" s="6" t="s">
        <v>13</v>
      </c>
      <c r="E103" s="6" t="s">
        <v>14</v>
      </c>
      <c r="F103" s="6" t="s">
        <v>15</v>
      </c>
      <c r="G103" s="6" t="s">
        <v>16</v>
      </c>
      <c r="H103" s="6" t="s">
        <v>17</v>
      </c>
    </row>
    <row r="104" spans="1:8" x14ac:dyDescent="0.3">
      <c r="A104" s="32"/>
      <c r="B104" s="2"/>
      <c r="C104" s="2"/>
      <c r="D104" s="2"/>
      <c r="E104" s="2"/>
      <c r="F104" s="2"/>
      <c r="G104" s="2"/>
      <c r="H104" s="2"/>
    </row>
    <row r="105" spans="1:8" x14ac:dyDescent="0.3">
      <c r="A105" s="32"/>
      <c r="B105" s="5">
        <v>1</v>
      </c>
      <c r="C105" s="2" t="s">
        <v>18</v>
      </c>
      <c r="D105" s="18">
        <v>0</v>
      </c>
      <c r="E105" s="19">
        <v>0</v>
      </c>
      <c r="F105" s="24">
        <v>0</v>
      </c>
      <c r="G105" s="7">
        <f>+D105/D114</f>
        <v>0</v>
      </c>
      <c r="H105" s="7">
        <f>ROUND(+E105*F105*G105,4)</f>
        <v>0</v>
      </c>
    </row>
    <row r="106" spans="1:8" x14ac:dyDescent="0.3">
      <c r="A106" s="32"/>
      <c r="B106" s="2"/>
      <c r="C106" s="2"/>
      <c r="D106" s="20"/>
      <c r="E106" s="2"/>
      <c r="F106" s="8"/>
      <c r="G106" s="8"/>
      <c r="H106" s="2"/>
    </row>
    <row r="107" spans="1:8" x14ac:dyDescent="0.3">
      <c r="A107" s="32"/>
      <c r="B107" s="5">
        <v>2</v>
      </c>
      <c r="C107" s="2" t="s">
        <v>19</v>
      </c>
      <c r="D107" s="18">
        <v>31610373.140840001</v>
      </c>
      <c r="E107" s="19">
        <v>0.4975</v>
      </c>
      <c r="F107" s="25">
        <v>3.274549500897412E-2</v>
      </c>
      <c r="G107" s="7">
        <f>1-G105</f>
        <v>1</v>
      </c>
      <c r="H107" s="7">
        <f>ROUND(+E107*F107*G107,4)</f>
        <v>1.6299999999999999E-2</v>
      </c>
    </row>
    <row r="108" spans="1:8" x14ac:dyDescent="0.3">
      <c r="A108" s="32"/>
      <c r="B108" s="5">
        <v>3</v>
      </c>
      <c r="C108" s="2" t="s">
        <v>20</v>
      </c>
      <c r="D108" s="18">
        <v>252054.30031999998</v>
      </c>
      <c r="E108" s="19">
        <v>5.0000000000000001E-3</v>
      </c>
      <c r="F108" s="25">
        <v>0</v>
      </c>
      <c r="G108" s="7">
        <f>+G107</f>
        <v>1</v>
      </c>
      <c r="H108" s="7">
        <f>ROUND(+E108*F108*G108,4)</f>
        <v>0</v>
      </c>
    </row>
    <row r="109" spans="1:8" x14ac:dyDescent="0.3">
      <c r="A109" s="32"/>
      <c r="B109" s="5">
        <v>4</v>
      </c>
      <c r="C109" s="2" t="s">
        <v>21</v>
      </c>
      <c r="D109" s="21">
        <v>5060542.1854499988</v>
      </c>
      <c r="E109" s="22">
        <v>0.4975</v>
      </c>
      <c r="F109" s="25">
        <v>0.10249999999999999</v>
      </c>
      <c r="G109" s="7">
        <f>+G107</f>
        <v>1</v>
      </c>
      <c r="H109" s="7">
        <f>ROUND(+E109*F109*G109,4)</f>
        <v>5.0999999999999997E-2</v>
      </c>
    </row>
    <row r="110" spans="1:8" x14ac:dyDescent="0.3">
      <c r="A110" s="32"/>
      <c r="B110" s="2"/>
      <c r="C110" s="2" t="s">
        <v>22</v>
      </c>
      <c r="D110" s="23">
        <f>SUM(D105:D109)</f>
        <v>36922969.626609996</v>
      </c>
      <c r="E110" s="19">
        <f>SUM(E105:E109)</f>
        <v>1</v>
      </c>
      <c r="F110" s="8"/>
      <c r="G110" s="2"/>
      <c r="H110" s="2"/>
    </row>
    <row r="111" spans="1:8" ht="15" thickBot="1" x14ac:dyDescent="0.35">
      <c r="A111" s="32"/>
      <c r="B111" s="2"/>
      <c r="C111" s="2"/>
      <c r="D111" s="23"/>
      <c r="E111" s="19"/>
      <c r="F111" s="8"/>
      <c r="G111" s="2"/>
      <c r="H111" s="2"/>
    </row>
    <row r="112" spans="1:8" x14ac:dyDescent="0.3">
      <c r="A112" s="32"/>
      <c r="B112" s="2"/>
      <c r="C112" s="2"/>
      <c r="D112" s="23"/>
      <c r="E112" s="19"/>
      <c r="F112" s="9"/>
      <c r="G112" s="10" t="s">
        <v>23</v>
      </c>
      <c r="H112" s="11">
        <f>+H105+H107</f>
        <v>1.6299999999999999E-2</v>
      </c>
    </row>
    <row r="113" spans="1:8" x14ac:dyDescent="0.3">
      <c r="A113" s="32"/>
      <c r="B113" s="2"/>
      <c r="C113" s="2"/>
      <c r="D113" s="2"/>
      <c r="E113" s="19"/>
      <c r="F113" s="12"/>
      <c r="G113" s="13" t="s">
        <v>24</v>
      </c>
      <c r="H113" s="14">
        <f>+H108+H109</f>
        <v>5.0999999999999997E-2</v>
      </c>
    </row>
    <row r="114" spans="1:8" ht="15" thickBot="1" x14ac:dyDescent="0.35">
      <c r="A114" s="33"/>
      <c r="B114" s="5">
        <v>5</v>
      </c>
      <c r="C114" s="2" t="s">
        <v>25</v>
      </c>
      <c r="D114" s="18">
        <v>2839987.0369500001</v>
      </c>
      <c r="E114" s="19">
        <v>1</v>
      </c>
      <c r="F114" s="15"/>
      <c r="G114" s="16" t="s">
        <v>26</v>
      </c>
      <c r="H114" s="17">
        <f>SUM(H105:H110)</f>
        <v>6.7299999999999999E-2</v>
      </c>
    </row>
    <row r="115" spans="1:8" ht="15" thickBot="1" x14ac:dyDescent="0.35"/>
    <row r="116" spans="1:8" x14ac:dyDescent="0.3">
      <c r="A116" s="31">
        <f>EOMONTH(A100,1)</f>
        <v>44074</v>
      </c>
    </row>
    <row r="117" spans="1:8" x14ac:dyDescent="0.3">
      <c r="A117" s="32"/>
      <c r="B117" s="2"/>
      <c r="C117" s="2"/>
      <c r="D117" s="5" t="s">
        <v>7</v>
      </c>
      <c r="E117" s="2"/>
      <c r="F117" s="4"/>
      <c r="G117" s="2"/>
      <c r="H117" s="5" t="s">
        <v>8</v>
      </c>
    </row>
    <row r="118" spans="1:8" x14ac:dyDescent="0.3">
      <c r="A118" s="32"/>
      <c r="B118" s="2"/>
      <c r="C118" s="2"/>
      <c r="D118" s="5" t="s">
        <v>9</v>
      </c>
      <c r="E118" s="5" t="s">
        <v>7</v>
      </c>
      <c r="F118" s="5" t="s">
        <v>10</v>
      </c>
      <c r="G118" s="1"/>
      <c r="H118" s="5" t="s">
        <v>11</v>
      </c>
    </row>
    <row r="119" spans="1:8" x14ac:dyDescent="0.3">
      <c r="A119" s="32"/>
      <c r="B119" s="2"/>
      <c r="C119" s="6" t="s">
        <v>12</v>
      </c>
      <c r="D119" s="6" t="s">
        <v>13</v>
      </c>
      <c r="E119" s="6" t="s">
        <v>14</v>
      </c>
      <c r="F119" s="6" t="s">
        <v>15</v>
      </c>
      <c r="G119" s="6" t="s">
        <v>16</v>
      </c>
      <c r="H119" s="6" t="s">
        <v>17</v>
      </c>
    </row>
    <row r="120" spans="1:8" x14ac:dyDescent="0.3">
      <c r="A120" s="32"/>
      <c r="B120" s="2"/>
      <c r="C120" s="2"/>
      <c r="D120" s="2"/>
      <c r="E120" s="2"/>
      <c r="F120" s="2"/>
      <c r="G120" s="2"/>
      <c r="H120" s="2"/>
    </row>
    <row r="121" spans="1:8" x14ac:dyDescent="0.3">
      <c r="A121" s="32"/>
      <c r="B121" s="5">
        <v>1</v>
      </c>
      <c r="C121" s="2" t="s">
        <v>18</v>
      </c>
      <c r="D121" s="18">
        <v>0</v>
      </c>
      <c r="E121" s="19">
        <v>0</v>
      </c>
      <c r="F121" s="24">
        <v>0</v>
      </c>
      <c r="G121" s="7">
        <f>+D121/D130</f>
        <v>0</v>
      </c>
      <c r="H121" s="7">
        <f>ROUND(+E121*F121*G121,4)</f>
        <v>0</v>
      </c>
    </row>
    <row r="122" spans="1:8" x14ac:dyDescent="0.3">
      <c r="A122" s="32"/>
      <c r="B122" s="2"/>
      <c r="C122" s="2"/>
      <c r="D122" s="20"/>
      <c r="E122" s="2"/>
      <c r="F122" s="8"/>
      <c r="G122" s="8"/>
      <c r="H122" s="2"/>
    </row>
    <row r="123" spans="1:8" x14ac:dyDescent="0.3">
      <c r="A123" s="32"/>
      <c r="B123" s="5">
        <v>2</v>
      </c>
      <c r="C123" s="2" t="s">
        <v>19</v>
      </c>
      <c r="D123" s="18">
        <v>31406957.945440002</v>
      </c>
      <c r="E123" s="19">
        <v>0.4975</v>
      </c>
      <c r="F123" s="25">
        <v>3.8007666483227509E-2</v>
      </c>
      <c r="G123" s="7">
        <f>1-G121</f>
        <v>1</v>
      </c>
      <c r="H123" s="7">
        <f>ROUND(+E123*F123*G123,4)</f>
        <v>1.89E-2</v>
      </c>
    </row>
    <row r="124" spans="1:8" x14ac:dyDescent="0.3">
      <c r="A124" s="32"/>
      <c r="B124" s="5">
        <v>3</v>
      </c>
      <c r="C124" s="2" t="s">
        <v>20</v>
      </c>
      <c r="D124" s="18">
        <v>252054.30031999998</v>
      </c>
      <c r="E124" s="19">
        <v>5.0000000000000001E-3</v>
      </c>
      <c r="F124" s="25">
        <v>0</v>
      </c>
      <c r="G124" s="7">
        <f>+G123</f>
        <v>1</v>
      </c>
      <c r="H124" s="7">
        <f>ROUND(+E124*F124*G124,4)</f>
        <v>0</v>
      </c>
    </row>
    <row r="125" spans="1:8" x14ac:dyDescent="0.3">
      <c r="A125" s="32"/>
      <c r="B125" s="5">
        <v>4</v>
      </c>
      <c r="C125" s="2" t="s">
        <v>21</v>
      </c>
      <c r="D125" s="21">
        <v>25029721.03077</v>
      </c>
      <c r="E125" s="22">
        <v>0.4975</v>
      </c>
      <c r="F125" s="25">
        <v>0.10249999999999999</v>
      </c>
      <c r="G125" s="7">
        <f>+G123</f>
        <v>1</v>
      </c>
      <c r="H125" s="7">
        <f>ROUND(+E125*F125*G125,4)</f>
        <v>5.0999999999999997E-2</v>
      </c>
    </row>
    <row r="126" spans="1:8" x14ac:dyDescent="0.3">
      <c r="A126" s="32"/>
      <c r="B126" s="2"/>
      <c r="C126" s="2" t="s">
        <v>22</v>
      </c>
      <c r="D126" s="23">
        <f>SUM(D121:D125)</f>
        <v>56688733.276529998</v>
      </c>
      <c r="E126" s="19">
        <f>SUM(E121:E125)</f>
        <v>1</v>
      </c>
      <c r="F126" s="8"/>
      <c r="G126" s="2"/>
      <c r="H126" s="2"/>
    </row>
    <row r="127" spans="1:8" ht="15" thickBot="1" x14ac:dyDescent="0.35">
      <c r="A127" s="32"/>
      <c r="B127" s="2"/>
      <c r="C127" s="2"/>
      <c r="D127" s="23"/>
      <c r="E127" s="19"/>
      <c r="F127" s="8"/>
      <c r="G127" s="2"/>
      <c r="H127" s="2"/>
    </row>
    <row r="128" spans="1:8" x14ac:dyDescent="0.3">
      <c r="A128" s="32"/>
      <c r="B128" s="2"/>
      <c r="C128" s="2"/>
      <c r="D128" s="23"/>
      <c r="E128" s="19"/>
      <c r="F128" s="9"/>
      <c r="G128" s="10" t="s">
        <v>23</v>
      </c>
      <c r="H128" s="11">
        <f>+H121+H123</f>
        <v>1.89E-2</v>
      </c>
    </row>
    <row r="129" spans="1:8" x14ac:dyDescent="0.3">
      <c r="A129" s="32"/>
      <c r="B129" s="2"/>
      <c r="C129" s="2"/>
      <c r="D129" s="2"/>
      <c r="E129" s="19"/>
      <c r="F129" s="12"/>
      <c r="G129" s="13" t="s">
        <v>24</v>
      </c>
      <c r="H129" s="14">
        <f>+H124+H125</f>
        <v>5.0999999999999997E-2</v>
      </c>
    </row>
    <row r="130" spans="1:8" ht="15" thickBot="1" x14ac:dyDescent="0.35">
      <c r="A130" s="33"/>
      <c r="B130" s="5">
        <v>5</v>
      </c>
      <c r="C130" s="2" t="s">
        <v>25</v>
      </c>
      <c r="D130" s="18">
        <v>3000547.3843100001</v>
      </c>
      <c r="E130" s="19">
        <v>1</v>
      </c>
      <c r="F130" s="15"/>
      <c r="G130" s="16" t="s">
        <v>26</v>
      </c>
      <c r="H130" s="17">
        <f>SUM(H121:H126)</f>
        <v>6.989999999999999E-2</v>
      </c>
    </row>
    <row r="131" spans="1:8" ht="15" thickBot="1" x14ac:dyDescent="0.35"/>
    <row r="132" spans="1:8" x14ac:dyDescent="0.3">
      <c r="A132" s="31">
        <f>EOMONTH(A116,1)</f>
        <v>44104</v>
      </c>
    </row>
    <row r="133" spans="1:8" x14ac:dyDescent="0.3">
      <c r="A133" s="32"/>
      <c r="B133" s="2"/>
      <c r="C133" s="2"/>
      <c r="D133" s="5" t="s">
        <v>7</v>
      </c>
      <c r="E133" s="2"/>
      <c r="F133" s="4"/>
      <c r="G133" s="2"/>
      <c r="H133" s="5" t="s">
        <v>8</v>
      </c>
    </row>
    <row r="134" spans="1:8" x14ac:dyDescent="0.3">
      <c r="A134" s="32"/>
      <c r="B134" s="2"/>
      <c r="C134" s="2"/>
      <c r="D134" s="5" t="s">
        <v>9</v>
      </c>
      <c r="E134" s="5" t="s">
        <v>7</v>
      </c>
      <c r="F134" s="5" t="s">
        <v>10</v>
      </c>
      <c r="G134" s="1"/>
      <c r="H134" s="5" t="s">
        <v>11</v>
      </c>
    </row>
    <row r="135" spans="1:8" x14ac:dyDescent="0.3">
      <c r="A135" s="32"/>
      <c r="B135" s="2"/>
      <c r="C135" s="6" t="s">
        <v>12</v>
      </c>
      <c r="D135" s="6" t="s">
        <v>13</v>
      </c>
      <c r="E135" s="6" t="s">
        <v>14</v>
      </c>
      <c r="F135" s="6" t="s">
        <v>15</v>
      </c>
      <c r="G135" s="6" t="s">
        <v>16</v>
      </c>
      <c r="H135" s="6" t="s">
        <v>17</v>
      </c>
    </row>
    <row r="136" spans="1:8" x14ac:dyDescent="0.3">
      <c r="A136" s="32"/>
      <c r="B136" s="2"/>
      <c r="C136" s="2"/>
      <c r="D136" s="2"/>
      <c r="E136" s="2"/>
      <c r="F136" s="2"/>
      <c r="G136" s="2"/>
      <c r="H136" s="2"/>
    </row>
    <row r="137" spans="1:8" x14ac:dyDescent="0.3">
      <c r="A137" s="32"/>
      <c r="B137" s="5">
        <v>1</v>
      </c>
      <c r="C137" s="2" t="s">
        <v>18</v>
      </c>
      <c r="D137" s="18">
        <v>0</v>
      </c>
      <c r="E137" s="19">
        <v>0</v>
      </c>
      <c r="F137" s="24">
        <v>0</v>
      </c>
      <c r="G137" s="7">
        <f>+D137/D146</f>
        <v>0</v>
      </c>
      <c r="H137" s="7">
        <f>ROUND(+E137*F137*G137,4)</f>
        <v>0</v>
      </c>
    </row>
    <row r="138" spans="1:8" x14ac:dyDescent="0.3">
      <c r="A138" s="32"/>
      <c r="B138" s="2"/>
      <c r="C138" s="2"/>
      <c r="D138" s="20"/>
      <c r="E138" s="2"/>
      <c r="F138" s="8"/>
      <c r="G138" s="8"/>
      <c r="H138" s="2"/>
    </row>
    <row r="139" spans="1:8" x14ac:dyDescent="0.3">
      <c r="A139" s="32"/>
      <c r="B139" s="5">
        <v>2</v>
      </c>
      <c r="C139" s="2" t="s">
        <v>19</v>
      </c>
      <c r="D139" s="18">
        <v>31411611.531810001</v>
      </c>
      <c r="E139" s="19">
        <v>0.4975</v>
      </c>
      <c r="F139" s="25">
        <v>3.7990101287301029E-2</v>
      </c>
      <c r="G139" s="7">
        <f>1-G137</f>
        <v>1</v>
      </c>
      <c r="H139" s="7">
        <f>ROUND(+E139*F139*G139,4)</f>
        <v>1.89E-2</v>
      </c>
    </row>
    <row r="140" spans="1:8" x14ac:dyDescent="0.3">
      <c r="A140" s="32"/>
      <c r="B140" s="5">
        <v>3</v>
      </c>
      <c r="C140" s="2" t="s">
        <v>20</v>
      </c>
      <c r="D140" s="18">
        <v>252054.30031999998</v>
      </c>
      <c r="E140" s="19">
        <v>5.0000000000000001E-3</v>
      </c>
      <c r="F140" s="25">
        <v>0</v>
      </c>
      <c r="G140" s="7">
        <f>+G139</f>
        <v>1</v>
      </c>
      <c r="H140" s="7">
        <f>ROUND(+E140*F140*G140,4)</f>
        <v>0</v>
      </c>
    </row>
    <row r="141" spans="1:8" x14ac:dyDescent="0.3">
      <c r="A141" s="32"/>
      <c r="B141" s="5">
        <v>4</v>
      </c>
      <c r="C141" s="2" t="s">
        <v>21</v>
      </c>
      <c r="D141" s="21">
        <v>25037849.065760002</v>
      </c>
      <c r="E141" s="22">
        <v>0.4975</v>
      </c>
      <c r="F141" s="25">
        <v>0.10249999999999999</v>
      </c>
      <c r="G141" s="7">
        <f>+G139</f>
        <v>1</v>
      </c>
      <c r="H141" s="7">
        <f>ROUND(+E141*F141*G141,4)</f>
        <v>5.0999999999999997E-2</v>
      </c>
    </row>
    <row r="142" spans="1:8" x14ac:dyDescent="0.3">
      <c r="A142" s="32"/>
      <c r="B142" s="2"/>
      <c r="C142" s="2" t="s">
        <v>22</v>
      </c>
      <c r="D142" s="23">
        <f>SUM(D137:D141)</f>
        <v>56701514.897890002</v>
      </c>
      <c r="E142" s="19">
        <f>SUM(E137:E141)</f>
        <v>1</v>
      </c>
      <c r="F142" s="8"/>
      <c r="G142" s="2"/>
      <c r="H142" s="2"/>
    </row>
    <row r="143" spans="1:8" ht="15" thickBot="1" x14ac:dyDescent="0.35">
      <c r="A143" s="32"/>
      <c r="B143" s="2"/>
      <c r="C143" s="2"/>
      <c r="D143" s="23"/>
      <c r="E143" s="19"/>
      <c r="F143" s="8"/>
      <c r="G143" s="2"/>
      <c r="H143" s="2"/>
    </row>
    <row r="144" spans="1:8" x14ac:dyDescent="0.3">
      <c r="A144" s="32"/>
      <c r="B144" s="2"/>
      <c r="C144" s="2"/>
      <c r="D144" s="23"/>
      <c r="E144" s="19"/>
      <c r="F144" s="9"/>
      <c r="G144" s="10" t="s">
        <v>23</v>
      </c>
      <c r="H144" s="11">
        <f>+H137+H139</f>
        <v>1.89E-2</v>
      </c>
    </row>
    <row r="145" spans="1:8" x14ac:dyDescent="0.3">
      <c r="A145" s="32"/>
      <c r="B145" s="2"/>
      <c r="C145" s="2"/>
      <c r="D145" s="2"/>
      <c r="E145" s="19"/>
      <c r="F145" s="12"/>
      <c r="G145" s="13" t="s">
        <v>24</v>
      </c>
      <c r="H145" s="14">
        <f>+H140+H141</f>
        <v>5.0999999999999997E-2</v>
      </c>
    </row>
    <row r="146" spans="1:8" ht="15" thickBot="1" x14ac:dyDescent="0.35">
      <c r="A146" s="33"/>
      <c r="B146" s="5">
        <v>5</v>
      </c>
      <c r="C146" s="2" t="s">
        <v>25</v>
      </c>
      <c r="D146" s="18">
        <v>3247349.1764099998</v>
      </c>
      <c r="E146" s="19">
        <v>1</v>
      </c>
      <c r="F146" s="15"/>
      <c r="G146" s="16" t="s">
        <v>26</v>
      </c>
      <c r="H146" s="17">
        <f>SUM(H137:H142)</f>
        <v>6.989999999999999E-2</v>
      </c>
    </row>
    <row r="147" spans="1:8" ht="15" thickBot="1" x14ac:dyDescent="0.35"/>
    <row r="148" spans="1:8" x14ac:dyDescent="0.3">
      <c r="A148" s="31">
        <f>EOMONTH(A132,1)</f>
        <v>44135</v>
      </c>
    </row>
    <row r="149" spans="1:8" x14ac:dyDescent="0.3">
      <c r="A149" s="32"/>
      <c r="B149" s="2"/>
      <c r="C149" s="2"/>
      <c r="D149" s="5" t="s">
        <v>7</v>
      </c>
      <c r="E149" s="2"/>
      <c r="F149" s="4"/>
      <c r="G149" s="2"/>
      <c r="H149" s="5" t="s">
        <v>8</v>
      </c>
    </row>
    <row r="150" spans="1:8" x14ac:dyDescent="0.3">
      <c r="A150" s="32"/>
      <c r="B150" s="2"/>
      <c r="C150" s="2"/>
      <c r="D150" s="5" t="s">
        <v>9</v>
      </c>
      <c r="E150" s="5" t="s">
        <v>7</v>
      </c>
      <c r="F150" s="5" t="s">
        <v>10</v>
      </c>
      <c r="G150" s="1"/>
      <c r="H150" s="5" t="s">
        <v>11</v>
      </c>
    </row>
    <row r="151" spans="1:8" x14ac:dyDescent="0.3">
      <c r="A151" s="32"/>
      <c r="B151" s="2"/>
      <c r="C151" s="6" t="s">
        <v>12</v>
      </c>
      <c r="D151" s="6" t="s">
        <v>13</v>
      </c>
      <c r="E151" s="6" t="s">
        <v>14</v>
      </c>
      <c r="F151" s="6" t="s">
        <v>15</v>
      </c>
      <c r="G151" s="6" t="s">
        <v>16</v>
      </c>
      <c r="H151" s="6" t="s">
        <v>17</v>
      </c>
    </row>
    <row r="152" spans="1:8" x14ac:dyDescent="0.3">
      <c r="A152" s="32"/>
      <c r="B152" s="2"/>
      <c r="C152" s="2"/>
      <c r="D152" s="2"/>
      <c r="E152" s="2"/>
      <c r="F152" s="2"/>
      <c r="G152" s="2"/>
      <c r="H152" s="2"/>
    </row>
    <row r="153" spans="1:8" x14ac:dyDescent="0.3">
      <c r="A153" s="32"/>
      <c r="B153" s="5">
        <v>1</v>
      </c>
      <c r="C153" s="2" t="s">
        <v>18</v>
      </c>
      <c r="D153" s="18">
        <v>0</v>
      </c>
      <c r="E153" s="19">
        <v>0</v>
      </c>
      <c r="F153" s="24">
        <v>0</v>
      </c>
      <c r="G153" s="7">
        <f>+D153/D162</f>
        <v>0</v>
      </c>
      <c r="H153" s="7">
        <f>ROUND(+E153*F153*G153,4)</f>
        <v>0</v>
      </c>
    </row>
    <row r="154" spans="1:8" x14ac:dyDescent="0.3">
      <c r="A154" s="32"/>
      <c r="B154" s="2"/>
      <c r="C154" s="2"/>
      <c r="D154" s="20"/>
      <c r="E154" s="2"/>
      <c r="F154" s="8"/>
      <c r="G154" s="8"/>
      <c r="H154" s="2"/>
    </row>
    <row r="155" spans="1:8" x14ac:dyDescent="0.3">
      <c r="A155" s="32"/>
      <c r="B155" s="5">
        <v>2</v>
      </c>
      <c r="C155" s="2" t="s">
        <v>19</v>
      </c>
      <c r="D155" s="18">
        <v>31403445.760250002</v>
      </c>
      <c r="E155" s="19">
        <v>0.4975</v>
      </c>
      <c r="F155" s="25">
        <v>3.7995131743091631E-2</v>
      </c>
      <c r="G155" s="7">
        <f>1-G153</f>
        <v>1</v>
      </c>
      <c r="H155" s="7">
        <f>ROUND(+E155*F155*G155,4)</f>
        <v>1.89E-2</v>
      </c>
    </row>
    <row r="156" spans="1:8" x14ac:dyDescent="0.3">
      <c r="A156" s="32"/>
      <c r="B156" s="5">
        <v>3</v>
      </c>
      <c r="C156" s="2" t="s">
        <v>20</v>
      </c>
      <c r="D156" s="18">
        <v>252054.30031999998</v>
      </c>
      <c r="E156" s="19">
        <v>5.0000000000000001E-3</v>
      </c>
      <c r="F156" s="25">
        <v>0</v>
      </c>
      <c r="G156" s="7">
        <f>+G155</f>
        <v>1</v>
      </c>
      <c r="H156" s="7">
        <f>ROUND(+E156*F156*G156,4)</f>
        <v>0</v>
      </c>
    </row>
    <row r="157" spans="1:8" x14ac:dyDescent="0.3">
      <c r="A157" s="32"/>
      <c r="B157" s="5">
        <v>4</v>
      </c>
      <c r="C157" s="2" t="s">
        <v>21</v>
      </c>
      <c r="D157" s="21">
        <v>24957183.8717</v>
      </c>
      <c r="E157" s="22">
        <v>0.4975</v>
      </c>
      <c r="F157" s="25">
        <v>0.10249999999999999</v>
      </c>
      <c r="G157" s="7">
        <f>+G155</f>
        <v>1</v>
      </c>
      <c r="H157" s="7">
        <f>ROUND(+E157*F157*G157,4)</f>
        <v>5.0999999999999997E-2</v>
      </c>
    </row>
    <row r="158" spans="1:8" x14ac:dyDescent="0.3">
      <c r="A158" s="32"/>
      <c r="B158" s="2"/>
      <c r="C158" s="2" t="s">
        <v>22</v>
      </c>
      <c r="D158" s="23">
        <f>SUM(D153:D157)</f>
        <v>56612683.932270005</v>
      </c>
      <c r="E158" s="19">
        <f>SUM(E153:E157)</f>
        <v>1</v>
      </c>
      <c r="F158" s="8"/>
      <c r="G158" s="2"/>
      <c r="H158" s="2"/>
    </row>
    <row r="159" spans="1:8" ht="15" thickBot="1" x14ac:dyDescent="0.35">
      <c r="A159" s="32"/>
      <c r="B159" s="2"/>
      <c r="C159" s="2"/>
      <c r="D159" s="23"/>
      <c r="E159" s="19"/>
      <c r="F159" s="8"/>
      <c r="G159" s="2"/>
      <c r="H159" s="2"/>
    </row>
    <row r="160" spans="1:8" x14ac:dyDescent="0.3">
      <c r="A160" s="32"/>
      <c r="B160" s="2"/>
      <c r="C160" s="2"/>
      <c r="D160" s="23"/>
      <c r="E160" s="19"/>
      <c r="F160" s="9"/>
      <c r="G160" s="10" t="s">
        <v>23</v>
      </c>
      <c r="H160" s="11">
        <f>+H153+H155</f>
        <v>1.89E-2</v>
      </c>
    </row>
    <row r="161" spans="1:8" x14ac:dyDescent="0.3">
      <c r="A161" s="32"/>
      <c r="B161" s="2"/>
      <c r="C161" s="2"/>
      <c r="D161" s="2"/>
      <c r="E161" s="19"/>
      <c r="F161" s="12"/>
      <c r="G161" s="13" t="s">
        <v>24</v>
      </c>
      <c r="H161" s="14">
        <f>+H156+H157</f>
        <v>5.0999999999999997E-2</v>
      </c>
    </row>
    <row r="162" spans="1:8" ht="15" thickBot="1" x14ac:dyDescent="0.35">
      <c r="A162" s="33"/>
      <c r="B162" s="5">
        <v>5</v>
      </c>
      <c r="C162" s="2" t="s">
        <v>25</v>
      </c>
      <c r="D162" s="18">
        <v>3159349.5715399999</v>
      </c>
      <c r="E162" s="19">
        <v>1</v>
      </c>
      <c r="F162" s="15"/>
      <c r="G162" s="16" t="s">
        <v>26</v>
      </c>
      <c r="H162" s="17">
        <f>SUM(H153:H158)</f>
        <v>6.989999999999999E-2</v>
      </c>
    </row>
    <row r="163" spans="1:8" ht="15" thickBot="1" x14ac:dyDescent="0.35"/>
    <row r="164" spans="1:8" x14ac:dyDescent="0.3">
      <c r="A164" s="31">
        <f>EOMONTH(A148,1)</f>
        <v>44165</v>
      </c>
    </row>
    <row r="165" spans="1:8" x14ac:dyDescent="0.3">
      <c r="A165" s="32"/>
      <c r="B165" s="2"/>
      <c r="C165" s="2"/>
      <c r="D165" s="5" t="s">
        <v>7</v>
      </c>
      <c r="E165" s="2"/>
      <c r="F165" s="4"/>
      <c r="G165" s="2"/>
      <c r="H165" s="5" t="s">
        <v>8</v>
      </c>
    </row>
    <row r="166" spans="1:8" x14ac:dyDescent="0.3">
      <c r="A166" s="32"/>
      <c r="B166" s="2"/>
      <c r="C166" s="2"/>
      <c r="D166" s="5" t="s">
        <v>9</v>
      </c>
      <c r="E166" s="5" t="s">
        <v>7</v>
      </c>
      <c r="F166" s="5" t="s">
        <v>10</v>
      </c>
      <c r="G166" s="1"/>
      <c r="H166" s="5" t="s">
        <v>11</v>
      </c>
    </row>
    <row r="167" spans="1:8" x14ac:dyDescent="0.3">
      <c r="A167" s="32"/>
      <c r="B167" s="2"/>
      <c r="C167" s="6" t="s">
        <v>12</v>
      </c>
      <c r="D167" s="6" t="s">
        <v>13</v>
      </c>
      <c r="E167" s="6" t="s">
        <v>14</v>
      </c>
      <c r="F167" s="6" t="s">
        <v>15</v>
      </c>
      <c r="G167" s="6" t="s">
        <v>16</v>
      </c>
      <c r="H167" s="6" t="s">
        <v>17</v>
      </c>
    </row>
    <row r="168" spans="1:8" x14ac:dyDescent="0.3">
      <c r="A168" s="32"/>
      <c r="B168" s="2"/>
      <c r="C168" s="2"/>
      <c r="D168" s="2"/>
      <c r="E168" s="2"/>
      <c r="F168" s="2"/>
      <c r="G168" s="2"/>
      <c r="H168" s="2"/>
    </row>
    <row r="169" spans="1:8" x14ac:dyDescent="0.3">
      <c r="A169" s="32"/>
      <c r="B169" s="5">
        <v>1</v>
      </c>
      <c r="C169" s="2" t="s">
        <v>18</v>
      </c>
      <c r="D169" s="18">
        <v>0</v>
      </c>
      <c r="E169" s="19">
        <v>0</v>
      </c>
      <c r="F169" s="24">
        <v>0</v>
      </c>
      <c r="G169" s="7">
        <f>+D169/D178</f>
        <v>0</v>
      </c>
      <c r="H169" s="7">
        <f>ROUND(+E169*F169*G169,4)</f>
        <v>0</v>
      </c>
    </row>
    <row r="170" spans="1:8" x14ac:dyDescent="0.3">
      <c r="A170" s="32"/>
      <c r="B170" s="2"/>
      <c r="C170" s="2"/>
      <c r="D170" s="20"/>
      <c r="E170" s="2"/>
      <c r="F170" s="8"/>
      <c r="G170" s="8"/>
      <c r="H170" s="2"/>
    </row>
    <row r="171" spans="1:8" x14ac:dyDescent="0.3">
      <c r="A171" s="32"/>
      <c r="B171" s="5">
        <v>2</v>
      </c>
      <c r="C171" s="2" t="s">
        <v>19</v>
      </c>
      <c r="D171" s="18">
        <v>31408358.920599997</v>
      </c>
      <c r="E171" s="19">
        <v>0.4975</v>
      </c>
      <c r="F171" s="25">
        <v>3.7940955787550551E-2</v>
      </c>
      <c r="G171" s="7">
        <f>1-G169</f>
        <v>1</v>
      </c>
      <c r="H171" s="7">
        <f>ROUND(+E171*F171*G171,4)</f>
        <v>1.89E-2</v>
      </c>
    </row>
    <row r="172" spans="1:8" x14ac:dyDescent="0.3">
      <c r="A172" s="32"/>
      <c r="B172" s="5">
        <v>3</v>
      </c>
      <c r="C172" s="2" t="s">
        <v>20</v>
      </c>
      <c r="D172" s="18">
        <v>252054.30031999998</v>
      </c>
      <c r="E172" s="19">
        <v>5.0000000000000001E-3</v>
      </c>
      <c r="F172" s="25">
        <v>0</v>
      </c>
      <c r="G172" s="7">
        <f>+G171</f>
        <v>1</v>
      </c>
      <c r="H172" s="7">
        <f>ROUND(+E172*F172*G172,4)</f>
        <v>0</v>
      </c>
    </row>
    <row r="173" spans="1:8" x14ac:dyDescent="0.3">
      <c r="A173" s="32"/>
      <c r="B173" s="5">
        <v>4</v>
      </c>
      <c r="C173" s="2" t="s">
        <v>21</v>
      </c>
      <c r="D173" s="21">
        <v>25066399.44949</v>
      </c>
      <c r="E173" s="22">
        <v>0.4975</v>
      </c>
      <c r="F173" s="25">
        <v>0.10249999999999999</v>
      </c>
      <c r="G173" s="7">
        <f>+G171</f>
        <v>1</v>
      </c>
      <c r="H173" s="7">
        <f>ROUND(+E173*F173*G173,4)</f>
        <v>5.0999999999999997E-2</v>
      </c>
    </row>
    <row r="174" spans="1:8" x14ac:dyDescent="0.3">
      <c r="A174" s="32"/>
      <c r="B174" s="2"/>
      <c r="C174" s="2" t="s">
        <v>22</v>
      </c>
      <c r="D174" s="23">
        <f>SUM(D169:D173)</f>
        <v>56726812.670409992</v>
      </c>
      <c r="E174" s="19">
        <f>SUM(E169:E173)</f>
        <v>1</v>
      </c>
      <c r="F174" s="8"/>
      <c r="G174" s="2"/>
      <c r="H174" s="2"/>
    </row>
    <row r="175" spans="1:8" ht="15" thickBot="1" x14ac:dyDescent="0.35">
      <c r="A175" s="32"/>
      <c r="B175" s="2"/>
      <c r="C175" s="2"/>
      <c r="D175" s="23"/>
      <c r="E175" s="19"/>
      <c r="F175" s="8"/>
      <c r="G175" s="2"/>
      <c r="H175" s="2"/>
    </row>
    <row r="176" spans="1:8" x14ac:dyDescent="0.3">
      <c r="A176" s="32"/>
      <c r="B176" s="2"/>
      <c r="C176" s="2"/>
      <c r="D176" s="23"/>
      <c r="E176" s="19"/>
      <c r="F176" s="9"/>
      <c r="G176" s="10" t="s">
        <v>23</v>
      </c>
      <c r="H176" s="11">
        <f>+H169+H171</f>
        <v>1.89E-2</v>
      </c>
    </row>
    <row r="177" spans="1:8" x14ac:dyDescent="0.3">
      <c r="A177" s="32"/>
      <c r="B177" s="2"/>
      <c r="C177" s="2"/>
      <c r="D177" s="2"/>
      <c r="E177" s="19"/>
      <c r="F177" s="12"/>
      <c r="G177" s="13" t="s">
        <v>24</v>
      </c>
      <c r="H177" s="14">
        <f>+H172+H173</f>
        <v>5.0999999999999997E-2</v>
      </c>
    </row>
    <row r="178" spans="1:8" ht="15" thickBot="1" x14ac:dyDescent="0.35">
      <c r="A178" s="33"/>
      <c r="B178" s="5">
        <v>5</v>
      </c>
      <c r="C178" s="2" t="s">
        <v>25</v>
      </c>
      <c r="D178" s="18">
        <v>3392535.9653000003</v>
      </c>
      <c r="E178" s="19">
        <v>1</v>
      </c>
      <c r="F178" s="15"/>
      <c r="G178" s="16" t="s">
        <v>26</v>
      </c>
      <c r="H178" s="17">
        <f>SUM(H169:H174)</f>
        <v>6.989999999999999E-2</v>
      </c>
    </row>
    <row r="179" spans="1:8" ht="15" thickBot="1" x14ac:dyDescent="0.35"/>
    <row r="180" spans="1:8" ht="15" customHeight="1" x14ac:dyDescent="0.3">
      <c r="A180" s="31">
        <v>44196</v>
      </c>
      <c r="B180" s="2"/>
      <c r="C180" s="2"/>
      <c r="D180" s="5" t="s">
        <v>7</v>
      </c>
      <c r="E180" s="2"/>
      <c r="F180" s="4"/>
      <c r="G180" s="2"/>
      <c r="H180" s="5" t="s">
        <v>8</v>
      </c>
    </row>
    <row r="181" spans="1:8" x14ac:dyDescent="0.3">
      <c r="A181" s="32"/>
      <c r="B181" s="2"/>
      <c r="C181" s="2"/>
      <c r="D181" s="5" t="s">
        <v>9</v>
      </c>
      <c r="E181" s="5" t="s">
        <v>7</v>
      </c>
      <c r="F181" s="5" t="s">
        <v>10</v>
      </c>
      <c r="G181" s="1"/>
      <c r="H181" s="5" t="s">
        <v>11</v>
      </c>
    </row>
    <row r="182" spans="1:8" x14ac:dyDescent="0.3">
      <c r="A182" s="32"/>
      <c r="B182" s="2"/>
      <c r="C182" s="6" t="s">
        <v>12</v>
      </c>
      <c r="D182" s="6" t="s">
        <v>13</v>
      </c>
      <c r="E182" s="6" t="s">
        <v>14</v>
      </c>
      <c r="F182" s="6" t="s">
        <v>15</v>
      </c>
      <c r="G182" s="6" t="s">
        <v>16</v>
      </c>
      <c r="H182" s="6" t="s">
        <v>17</v>
      </c>
    </row>
    <row r="183" spans="1:8" x14ac:dyDescent="0.3">
      <c r="A183" s="32"/>
      <c r="B183" s="2"/>
      <c r="C183" s="2"/>
      <c r="D183" s="2"/>
      <c r="E183" s="2"/>
      <c r="F183" s="2"/>
      <c r="G183" s="2"/>
      <c r="H183" s="2"/>
    </row>
    <row r="184" spans="1:8" x14ac:dyDescent="0.3">
      <c r="A184" s="32"/>
      <c r="B184" s="5">
        <v>1</v>
      </c>
      <c r="C184" s="2" t="s">
        <v>18</v>
      </c>
      <c r="D184" s="18">
        <v>0</v>
      </c>
      <c r="E184" s="19">
        <v>0</v>
      </c>
      <c r="F184" s="24">
        <v>0</v>
      </c>
      <c r="G184" s="7">
        <f>+D184/D193</f>
        <v>0</v>
      </c>
      <c r="H184" s="7">
        <f>ROUND(+E184*F184*G184,4)</f>
        <v>0</v>
      </c>
    </row>
    <row r="185" spans="1:8" x14ac:dyDescent="0.3">
      <c r="A185" s="32"/>
      <c r="B185" s="2"/>
      <c r="C185" s="2"/>
      <c r="D185" s="20"/>
      <c r="E185" s="2"/>
      <c r="F185" s="8"/>
      <c r="G185" s="8"/>
      <c r="H185" s="2"/>
    </row>
    <row r="186" spans="1:8" x14ac:dyDescent="0.3">
      <c r="A186" s="32"/>
      <c r="B186" s="5">
        <v>2</v>
      </c>
      <c r="C186" s="2" t="s">
        <v>19</v>
      </c>
      <c r="D186" s="18">
        <v>31413093.352000006</v>
      </c>
      <c r="E186" s="19">
        <v>0.4975</v>
      </c>
      <c r="F186" s="25">
        <v>3.7937397971804017E-2</v>
      </c>
      <c r="G186" s="7">
        <f>1-G184</f>
        <v>1</v>
      </c>
      <c r="H186" s="7">
        <f>ROUND(+E186*F186*G186,4)</f>
        <v>1.89E-2</v>
      </c>
    </row>
    <row r="187" spans="1:8" x14ac:dyDescent="0.3">
      <c r="A187" s="32"/>
      <c r="B187" s="5">
        <v>3</v>
      </c>
      <c r="C187" s="2" t="s">
        <v>20</v>
      </c>
      <c r="D187" s="18">
        <v>252054.30031999998</v>
      </c>
      <c r="E187" s="19">
        <v>5.0000000000000001E-3</v>
      </c>
      <c r="F187" s="25">
        <v>0</v>
      </c>
      <c r="G187" s="7">
        <f>+G186</f>
        <v>1</v>
      </c>
      <c r="H187" s="7">
        <f>ROUND(+E187*F187*G187,4)</f>
        <v>0</v>
      </c>
    </row>
    <row r="188" spans="1:8" x14ac:dyDescent="0.3">
      <c r="A188" s="32"/>
      <c r="B188" s="5">
        <v>4</v>
      </c>
      <c r="C188" s="2" t="s">
        <v>21</v>
      </c>
      <c r="D188" s="21">
        <v>25152601.47247</v>
      </c>
      <c r="E188" s="22">
        <v>0.4975</v>
      </c>
      <c r="F188" s="25">
        <v>0.10249999999999999</v>
      </c>
      <c r="G188" s="7">
        <f>+G186</f>
        <v>1</v>
      </c>
      <c r="H188" s="7">
        <f>ROUND(+E188*F188*G188,4)</f>
        <v>5.0999999999999997E-2</v>
      </c>
    </row>
    <row r="189" spans="1:8" x14ac:dyDescent="0.3">
      <c r="A189" s="32"/>
      <c r="B189" s="2"/>
      <c r="C189" s="2" t="s">
        <v>22</v>
      </c>
      <c r="D189" s="23">
        <f>SUM(D184:D188)</f>
        <v>56817749.124790005</v>
      </c>
      <c r="E189" s="19">
        <f>SUM(E184:E188)</f>
        <v>1</v>
      </c>
      <c r="F189" s="8"/>
      <c r="G189" s="2"/>
      <c r="H189" s="2"/>
    </row>
    <row r="190" spans="1:8" ht="15" thickBot="1" x14ac:dyDescent="0.35">
      <c r="A190" s="32"/>
      <c r="B190" s="2"/>
      <c r="C190" s="2"/>
      <c r="D190" s="23"/>
      <c r="E190" s="19"/>
      <c r="F190" s="8"/>
      <c r="G190" s="2"/>
      <c r="H190" s="2"/>
    </row>
    <row r="191" spans="1:8" x14ac:dyDescent="0.3">
      <c r="A191" s="32"/>
      <c r="B191" s="2"/>
      <c r="C191" s="2"/>
      <c r="D191" s="23"/>
      <c r="E191" s="19"/>
      <c r="F191" s="9"/>
      <c r="G191" s="10" t="s">
        <v>23</v>
      </c>
      <c r="H191" s="11">
        <f>+H184+H186</f>
        <v>1.89E-2</v>
      </c>
    </row>
    <row r="192" spans="1:8" x14ac:dyDescent="0.3">
      <c r="A192" s="32"/>
      <c r="B192" s="2"/>
      <c r="C192" s="2"/>
      <c r="D192" s="2"/>
      <c r="E192" s="19"/>
      <c r="F192" s="12"/>
      <c r="G192" s="13" t="s">
        <v>24</v>
      </c>
      <c r="H192" s="14">
        <f>+H187+H188</f>
        <v>5.0999999999999997E-2</v>
      </c>
    </row>
    <row r="193" spans="1:8" ht="15" thickBot="1" x14ac:dyDescent="0.35">
      <c r="A193" s="33"/>
      <c r="B193" s="5">
        <v>5</v>
      </c>
      <c r="C193" s="2" t="s">
        <v>25</v>
      </c>
      <c r="D193" s="18">
        <v>3317265.1193600004</v>
      </c>
      <c r="E193" s="19">
        <v>1</v>
      </c>
      <c r="F193" s="15"/>
      <c r="G193" s="16" t="s">
        <v>26</v>
      </c>
      <c r="H193" s="17">
        <f>SUM(H184:H189)</f>
        <v>6.989999999999999E-2</v>
      </c>
    </row>
    <row r="194" spans="1:8" ht="15" thickBot="1" x14ac:dyDescent="0.35">
      <c r="A194" s="27"/>
      <c r="B194" s="5"/>
      <c r="C194" s="2"/>
      <c r="D194" s="18"/>
      <c r="E194" s="19"/>
      <c r="F194" s="8"/>
      <c r="G194" s="28"/>
      <c r="H194" s="29"/>
    </row>
    <row r="195" spans="1:8" ht="15" customHeight="1" x14ac:dyDescent="0.3">
      <c r="A195" s="31">
        <v>44227</v>
      </c>
      <c r="B195" s="2"/>
      <c r="C195" s="2"/>
      <c r="D195" s="5" t="s">
        <v>7</v>
      </c>
      <c r="E195" s="2"/>
      <c r="F195" s="4"/>
      <c r="G195" s="2"/>
      <c r="H195" s="5" t="s">
        <v>8</v>
      </c>
    </row>
    <row r="196" spans="1:8" x14ac:dyDescent="0.3">
      <c r="A196" s="32"/>
      <c r="B196" s="2"/>
      <c r="C196" s="2"/>
      <c r="D196" s="5" t="s">
        <v>9</v>
      </c>
      <c r="E196" s="5" t="s">
        <v>7</v>
      </c>
      <c r="F196" s="5" t="s">
        <v>10</v>
      </c>
      <c r="G196" s="1"/>
      <c r="H196" s="5" t="s">
        <v>11</v>
      </c>
    </row>
    <row r="197" spans="1:8" x14ac:dyDescent="0.3">
      <c r="A197" s="32"/>
      <c r="B197" s="2"/>
      <c r="C197" s="6" t="s">
        <v>12</v>
      </c>
      <c r="D197" s="6" t="s">
        <v>13</v>
      </c>
      <c r="E197" s="6" t="s">
        <v>14</v>
      </c>
      <c r="F197" s="6" t="s">
        <v>15</v>
      </c>
      <c r="G197" s="6" t="s">
        <v>16</v>
      </c>
      <c r="H197" s="6" t="s">
        <v>17</v>
      </c>
    </row>
    <row r="198" spans="1:8" x14ac:dyDescent="0.3">
      <c r="A198" s="32"/>
      <c r="B198" s="2"/>
      <c r="C198" s="2"/>
      <c r="D198" s="2"/>
      <c r="E198" s="2"/>
      <c r="F198" s="2"/>
      <c r="G198" s="2"/>
      <c r="H198" s="2"/>
    </row>
    <row r="199" spans="1:8" x14ac:dyDescent="0.3">
      <c r="A199" s="32"/>
      <c r="B199" s="5">
        <v>1</v>
      </c>
      <c r="C199" s="2" t="s">
        <v>18</v>
      </c>
      <c r="D199" s="18">
        <v>0</v>
      </c>
      <c r="E199" s="19">
        <v>0</v>
      </c>
      <c r="F199" s="24">
        <v>0</v>
      </c>
      <c r="G199" s="7">
        <f>+D199/D208</f>
        <v>0</v>
      </c>
      <c r="H199" s="7">
        <f>ROUND(+E199*F199*G199,4)</f>
        <v>0</v>
      </c>
    </row>
    <row r="200" spans="1:8" x14ac:dyDescent="0.3">
      <c r="A200" s="32"/>
      <c r="B200" s="2"/>
      <c r="C200" s="2"/>
      <c r="D200" s="20"/>
      <c r="E200" s="2"/>
      <c r="F200" s="8"/>
      <c r="G200" s="8"/>
      <c r="H200" s="2"/>
    </row>
    <row r="201" spans="1:8" x14ac:dyDescent="0.3">
      <c r="A201" s="32"/>
      <c r="B201" s="5">
        <v>2</v>
      </c>
      <c r="C201" s="2" t="s">
        <v>19</v>
      </c>
      <c r="D201" s="18">
        <v>31417825.973560002</v>
      </c>
      <c r="E201" s="19">
        <v>0.4975</v>
      </c>
      <c r="F201" s="25">
        <v>3.7933840823244996E-2</v>
      </c>
      <c r="G201" s="7">
        <f>1-G199</f>
        <v>1</v>
      </c>
      <c r="H201" s="7">
        <f>ROUND(+E201*F201*G201,4)</f>
        <v>1.89E-2</v>
      </c>
    </row>
    <row r="202" spans="1:8" x14ac:dyDescent="0.3">
      <c r="A202" s="32"/>
      <c r="B202" s="5">
        <v>3</v>
      </c>
      <c r="C202" s="2" t="s">
        <v>20</v>
      </c>
      <c r="D202" s="18">
        <v>252054.30031999998</v>
      </c>
      <c r="E202" s="19">
        <v>5.0000000000000001E-3</v>
      </c>
      <c r="F202" s="25">
        <v>0</v>
      </c>
      <c r="G202" s="7">
        <f>+G201</f>
        <v>1</v>
      </c>
      <c r="H202" s="7">
        <f>ROUND(+E202*F202*G202,4)</f>
        <v>0</v>
      </c>
    </row>
    <row r="203" spans="1:8" x14ac:dyDescent="0.3">
      <c r="A203" s="32"/>
      <c r="B203" s="5">
        <v>4</v>
      </c>
      <c r="C203" s="2" t="s">
        <v>21</v>
      </c>
      <c r="D203" s="21">
        <v>25229335.74464</v>
      </c>
      <c r="E203" s="22">
        <v>0.4975</v>
      </c>
      <c r="F203" s="25">
        <v>0.1045</v>
      </c>
      <c r="G203" s="7">
        <f>+G201</f>
        <v>1</v>
      </c>
      <c r="H203" s="7">
        <f>ROUND(+E203*F203*G203,4)</f>
        <v>5.1999999999999998E-2</v>
      </c>
    </row>
    <row r="204" spans="1:8" x14ac:dyDescent="0.3">
      <c r="A204" s="32"/>
      <c r="B204" s="2"/>
      <c r="C204" s="2" t="s">
        <v>22</v>
      </c>
      <c r="D204" s="23">
        <f>SUM(D199:D203)</f>
        <v>56899216.018519998</v>
      </c>
      <c r="E204" s="19">
        <f>SUM(E199:E203)</f>
        <v>1</v>
      </c>
      <c r="F204" s="8"/>
      <c r="G204" s="2"/>
      <c r="H204" s="2"/>
    </row>
    <row r="205" spans="1:8" ht="15" thickBot="1" x14ac:dyDescent="0.35">
      <c r="A205" s="32"/>
      <c r="B205" s="2"/>
      <c r="C205" s="2"/>
      <c r="D205" s="23"/>
      <c r="E205" s="19"/>
      <c r="F205" s="8"/>
      <c r="G205" s="2"/>
      <c r="H205" s="2"/>
    </row>
    <row r="206" spans="1:8" x14ac:dyDescent="0.3">
      <c r="A206" s="32"/>
      <c r="B206" s="2"/>
      <c r="C206" s="2"/>
      <c r="D206" s="23"/>
      <c r="E206" s="19"/>
      <c r="F206" s="9"/>
      <c r="G206" s="10" t="s">
        <v>23</v>
      </c>
      <c r="H206" s="11">
        <f>+H199+H201</f>
        <v>1.89E-2</v>
      </c>
    </row>
    <row r="207" spans="1:8" x14ac:dyDescent="0.3">
      <c r="A207" s="32"/>
      <c r="B207" s="2"/>
      <c r="C207" s="2"/>
      <c r="D207" s="2"/>
      <c r="E207" s="19"/>
      <c r="F207" s="12"/>
      <c r="G207" s="13" t="s">
        <v>24</v>
      </c>
      <c r="H207" s="14">
        <f>+H202+H203</f>
        <v>5.1999999999999998E-2</v>
      </c>
    </row>
    <row r="208" spans="1:8" ht="15" thickBot="1" x14ac:dyDescent="0.35">
      <c r="A208" s="33"/>
      <c r="B208" s="5">
        <v>5</v>
      </c>
      <c r="C208" s="2" t="s">
        <v>25</v>
      </c>
      <c r="D208" s="18">
        <v>2850549.9163659257</v>
      </c>
      <c r="E208" s="19">
        <v>1</v>
      </c>
      <c r="F208" s="15"/>
      <c r="G208" s="16" t="s">
        <v>26</v>
      </c>
      <c r="H208" s="17">
        <f>SUM(H199:H204)</f>
        <v>7.0899999999999991E-2</v>
      </c>
    </row>
    <row r="209" spans="1:8" ht="15" thickBot="1" x14ac:dyDescent="0.35">
      <c r="A209" s="27"/>
      <c r="B209" s="5"/>
      <c r="C209" s="2"/>
      <c r="D209" s="18"/>
      <c r="E209" s="19"/>
      <c r="F209" s="8"/>
      <c r="G209" s="28"/>
      <c r="H209" s="29"/>
    </row>
    <row r="210" spans="1:8" x14ac:dyDescent="0.3">
      <c r="A210" s="31">
        <v>44255</v>
      </c>
      <c r="B210" s="2"/>
      <c r="C210" s="2"/>
      <c r="D210" s="5" t="s">
        <v>7</v>
      </c>
      <c r="E210" s="2"/>
      <c r="F210" s="4"/>
      <c r="G210" s="2"/>
      <c r="H210" s="5" t="s">
        <v>8</v>
      </c>
    </row>
    <row r="211" spans="1:8" x14ac:dyDescent="0.3">
      <c r="A211" s="32"/>
      <c r="B211" s="2"/>
      <c r="C211" s="2"/>
      <c r="D211" s="5" t="s">
        <v>9</v>
      </c>
      <c r="E211" s="5" t="s">
        <v>7</v>
      </c>
      <c r="F211" s="5" t="s">
        <v>10</v>
      </c>
      <c r="G211" s="1"/>
      <c r="H211" s="5" t="s">
        <v>11</v>
      </c>
    </row>
    <row r="212" spans="1:8" x14ac:dyDescent="0.3">
      <c r="A212" s="32"/>
      <c r="B212" s="2"/>
      <c r="C212" s="6" t="s">
        <v>12</v>
      </c>
      <c r="D212" s="6" t="s">
        <v>13</v>
      </c>
      <c r="E212" s="6" t="s">
        <v>14</v>
      </c>
      <c r="F212" s="6" t="s">
        <v>15</v>
      </c>
      <c r="G212" s="6" t="s">
        <v>16</v>
      </c>
      <c r="H212" s="6" t="s">
        <v>17</v>
      </c>
    </row>
    <row r="213" spans="1:8" x14ac:dyDescent="0.3">
      <c r="A213" s="32"/>
      <c r="B213" s="2"/>
      <c r="C213" s="2"/>
      <c r="D213" s="2"/>
      <c r="E213" s="2"/>
      <c r="F213" s="2"/>
      <c r="G213" s="2"/>
      <c r="H213" s="2"/>
    </row>
    <row r="214" spans="1:8" x14ac:dyDescent="0.3">
      <c r="A214" s="32"/>
      <c r="B214" s="5">
        <v>1</v>
      </c>
      <c r="C214" s="2" t="s">
        <v>18</v>
      </c>
      <c r="D214" s="18">
        <v>0</v>
      </c>
      <c r="E214" s="19">
        <v>0</v>
      </c>
      <c r="F214" s="24">
        <v>0</v>
      </c>
      <c r="G214" s="7">
        <f>+D214/D223</f>
        <v>0</v>
      </c>
      <c r="H214" s="7">
        <f>ROUND(+E214*F214*G214,4)</f>
        <v>0</v>
      </c>
    </row>
    <row r="215" spans="1:8" x14ac:dyDescent="0.3">
      <c r="A215" s="32"/>
      <c r="B215" s="2"/>
      <c r="C215" s="2"/>
      <c r="D215" s="20"/>
      <c r="E215" s="2"/>
      <c r="F215" s="8"/>
      <c r="G215" s="8"/>
      <c r="H215" s="2"/>
    </row>
    <row r="216" spans="1:8" x14ac:dyDescent="0.3">
      <c r="A216" s="32"/>
      <c r="B216" s="5">
        <v>2</v>
      </c>
      <c r="C216" s="2" t="s">
        <v>19</v>
      </c>
      <c r="D216" s="18">
        <v>31419079.132100001</v>
      </c>
      <c r="E216" s="19">
        <v>0.4975</v>
      </c>
      <c r="F216" s="25">
        <v>3.7927500833610683E-2</v>
      </c>
      <c r="G216" s="7">
        <f>1-G214</f>
        <v>1</v>
      </c>
      <c r="H216" s="7">
        <f>ROUND(+E216*F216*G216,4)</f>
        <v>1.89E-2</v>
      </c>
    </row>
    <row r="217" spans="1:8" x14ac:dyDescent="0.3">
      <c r="A217" s="32"/>
      <c r="B217" s="5">
        <v>3</v>
      </c>
      <c r="C217" s="2" t="s">
        <v>20</v>
      </c>
      <c r="D217" s="18">
        <v>252054.30031999998</v>
      </c>
      <c r="E217" s="19">
        <v>5.0000000000000001E-3</v>
      </c>
      <c r="F217" s="25">
        <v>0</v>
      </c>
      <c r="G217" s="7">
        <f>+G216</f>
        <v>1</v>
      </c>
      <c r="H217" s="7">
        <f>ROUND(+E217*F217*G217,4)</f>
        <v>0</v>
      </c>
    </row>
    <row r="218" spans="1:8" x14ac:dyDescent="0.3">
      <c r="A218" s="32"/>
      <c r="B218" s="5">
        <v>4</v>
      </c>
      <c r="C218" s="2" t="s">
        <v>21</v>
      </c>
      <c r="D218" s="21">
        <v>25385797.282900002</v>
      </c>
      <c r="E218" s="22">
        <v>0.4975</v>
      </c>
      <c r="F218" s="25">
        <v>0.1045</v>
      </c>
      <c r="G218" s="7">
        <f>+G216</f>
        <v>1</v>
      </c>
      <c r="H218" s="7">
        <f>ROUND(+E218*F218*G218,4)</f>
        <v>5.1999999999999998E-2</v>
      </c>
    </row>
    <row r="219" spans="1:8" x14ac:dyDescent="0.3">
      <c r="A219" s="32"/>
      <c r="B219" s="2"/>
      <c r="C219" s="2" t="s">
        <v>22</v>
      </c>
      <c r="D219" s="23">
        <f>SUM(D214:D218)</f>
        <v>57056930.715320006</v>
      </c>
      <c r="E219" s="19">
        <f>SUM(E214:E218)</f>
        <v>1</v>
      </c>
      <c r="F219" s="8"/>
      <c r="G219" s="2"/>
      <c r="H219" s="2"/>
    </row>
    <row r="220" spans="1:8" ht="15" thickBot="1" x14ac:dyDescent="0.35">
      <c r="A220" s="32"/>
      <c r="B220" s="2"/>
      <c r="C220" s="2"/>
      <c r="D220" s="23"/>
      <c r="E220" s="19"/>
      <c r="F220" s="8"/>
      <c r="G220" s="2"/>
      <c r="H220" s="2"/>
    </row>
    <row r="221" spans="1:8" x14ac:dyDescent="0.3">
      <c r="A221" s="32"/>
      <c r="B221" s="2"/>
      <c r="C221" s="2"/>
      <c r="D221" s="23"/>
      <c r="E221" s="19"/>
      <c r="F221" s="9"/>
      <c r="G221" s="10" t="s">
        <v>23</v>
      </c>
      <c r="H221" s="11">
        <f>+H214+H216</f>
        <v>1.89E-2</v>
      </c>
    </row>
    <row r="222" spans="1:8" x14ac:dyDescent="0.3">
      <c r="A222" s="32"/>
      <c r="B222" s="2"/>
      <c r="C222" s="2"/>
      <c r="D222" s="2"/>
      <c r="E222" s="19"/>
      <c r="F222" s="12"/>
      <c r="G222" s="13" t="s">
        <v>24</v>
      </c>
      <c r="H222" s="14">
        <f>+H217+H218</f>
        <v>5.1999999999999998E-2</v>
      </c>
    </row>
    <row r="223" spans="1:8" ht="15" thickBot="1" x14ac:dyDescent="0.35">
      <c r="A223" s="33"/>
      <c r="B223" s="5">
        <v>5</v>
      </c>
      <c r="C223" s="2" t="s">
        <v>25</v>
      </c>
      <c r="D223" s="18">
        <v>3000820.0791222407</v>
      </c>
      <c r="E223" s="19">
        <v>1</v>
      </c>
      <c r="F223" s="15"/>
      <c r="G223" s="16" t="s">
        <v>26</v>
      </c>
      <c r="H223" s="17">
        <f>SUM(H214:H219)</f>
        <v>7.0899999999999991E-2</v>
      </c>
    </row>
    <row r="224" spans="1:8" ht="15" thickBot="1" x14ac:dyDescent="0.35">
      <c r="A224" s="27"/>
      <c r="B224" s="5"/>
      <c r="C224" s="2"/>
      <c r="D224" s="18"/>
      <c r="E224" s="19"/>
      <c r="F224" s="8"/>
      <c r="G224" s="28"/>
      <c r="H224" s="29"/>
    </row>
    <row r="225" spans="1:8" x14ac:dyDescent="0.3">
      <c r="A225" s="31">
        <v>44286</v>
      </c>
      <c r="B225" s="2"/>
      <c r="C225" s="2"/>
      <c r="D225" s="5" t="s">
        <v>7</v>
      </c>
      <c r="E225" s="2"/>
      <c r="F225" s="4"/>
      <c r="G225" s="2"/>
      <c r="H225" s="5" t="s">
        <v>8</v>
      </c>
    </row>
    <row r="226" spans="1:8" x14ac:dyDescent="0.3">
      <c r="A226" s="32"/>
      <c r="B226" s="2"/>
      <c r="C226" s="2"/>
      <c r="D226" s="5" t="s">
        <v>9</v>
      </c>
      <c r="E226" s="5" t="s">
        <v>7</v>
      </c>
      <c r="F226" s="5" t="s">
        <v>10</v>
      </c>
      <c r="G226" s="1"/>
      <c r="H226" s="5" t="s">
        <v>11</v>
      </c>
    </row>
    <row r="227" spans="1:8" x14ac:dyDescent="0.3">
      <c r="A227" s="32"/>
      <c r="B227" s="2"/>
      <c r="C227" s="6" t="s">
        <v>12</v>
      </c>
      <c r="D227" s="6" t="s">
        <v>13</v>
      </c>
      <c r="E227" s="6" t="s">
        <v>14</v>
      </c>
      <c r="F227" s="6" t="s">
        <v>15</v>
      </c>
      <c r="G227" s="6" t="s">
        <v>16</v>
      </c>
      <c r="H227" s="6" t="s">
        <v>17</v>
      </c>
    </row>
    <row r="228" spans="1:8" x14ac:dyDescent="0.3">
      <c r="A228" s="32"/>
      <c r="B228" s="2"/>
      <c r="C228" s="2"/>
      <c r="D228" s="2"/>
      <c r="E228" s="2"/>
      <c r="F228" s="2"/>
      <c r="G228" s="2"/>
      <c r="H228" s="2"/>
    </row>
    <row r="229" spans="1:8" x14ac:dyDescent="0.3">
      <c r="A229" s="32"/>
      <c r="B229" s="5">
        <v>1</v>
      </c>
      <c r="C229" s="2" t="s">
        <v>18</v>
      </c>
      <c r="D229" s="18">
        <v>0</v>
      </c>
      <c r="E229" s="19">
        <v>0</v>
      </c>
      <c r="F229" s="24">
        <v>0</v>
      </c>
      <c r="G229" s="7">
        <f>+D229/D238</f>
        <v>0</v>
      </c>
      <c r="H229" s="7">
        <f>ROUND(+E229*F229*G229,4)</f>
        <v>0</v>
      </c>
    </row>
    <row r="230" spans="1:8" x14ac:dyDescent="0.3">
      <c r="A230" s="32"/>
      <c r="B230" s="2"/>
      <c r="C230" s="2"/>
      <c r="D230" s="20"/>
      <c r="E230" s="2"/>
      <c r="F230" s="8"/>
      <c r="G230" s="8"/>
      <c r="H230" s="2"/>
    </row>
    <row r="231" spans="1:8" x14ac:dyDescent="0.3">
      <c r="A231" s="32"/>
      <c r="B231" s="5">
        <v>2</v>
      </c>
      <c r="C231" s="2" t="s">
        <v>19</v>
      </c>
      <c r="D231" s="18">
        <v>31423871.822350003</v>
      </c>
      <c r="E231" s="19">
        <v>0.4975</v>
      </c>
      <c r="F231" s="25">
        <v>3.7923945282209756E-2</v>
      </c>
      <c r="G231" s="7">
        <f>1-G229</f>
        <v>1</v>
      </c>
      <c r="H231" s="7">
        <f>ROUND(+E231*F231*G231,4)</f>
        <v>1.89E-2</v>
      </c>
    </row>
    <row r="232" spans="1:8" x14ac:dyDescent="0.3">
      <c r="A232" s="32"/>
      <c r="B232" s="5">
        <v>3</v>
      </c>
      <c r="C232" s="2" t="s">
        <v>20</v>
      </c>
      <c r="D232" s="18">
        <v>252054.30031999998</v>
      </c>
      <c r="E232" s="19">
        <v>5.0000000000000001E-3</v>
      </c>
      <c r="F232" s="25">
        <v>0</v>
      </c>
      <c r="G232" s="7">
        <f>+G231</f>
        <v>1</v>
      </c>
      <c r="H232" s="7">
        <f>ROUND(+E232*F232*G232,4)</f>
        <v>0</v>
      </c>
    </row>
    <row r="233" spans="1:8" x14ac:dyDescent="0.3">
      <c r="A233" s="32"/>
      <c r="B233" s="5">
        <v>4</v>
      </c>
      <c r="C233" s="2" t="s">
        <v>21</v>
      </c>
      <c r="D233" s="21">
        <v>25588786.686840001</v>
      </c>
      <c r="E233" s="22">
        <v>0.4975</v>
      </c>
      <c r="F233" s="25">
        <v>0.1045</v>
      </c>
      <c r="G233" s="7">
        <f>+G231</f>
        <v>1</v>
      </c>
      <c r="H233" s="7">
        <f>ROUND(+E233*F233*G233,4)</f>
        <v>5.1999999999999998E-2</v>
      </c>
    </row>
    <row r="234" spans="1:8" x14ac:dyDescent="0.3">
      <c r="A234" s="32"/>
      <c r="B234" s="2"/>
      <c r="C234" s="2" t="s">
        <v>22</v>
      </c>
      <c r="D234" s="23">
        <f>SUM(D229:D233)</f>
        <v>57264712.809510008</v>
      </c>
      <c r="E234" s="19">
        <f>SUM(E229:E233)</f>
        <v>1</v>
      </c>
      <c r="F234" s="8"/>
      <c r="G234" s="2"/>
      <c r="H234" s="2"/>
    </row>
    <row r="235" spans="1:8" ht="15" thickBot="1" x14ac:dyDescent="0.35">
      <c r="A235" s="32"/>
      <c r="B235" s="2"/>
      <c r="C235" s="2"/>
      <c r="D235" s="23"/>
      <c r="E235" s="19"/>
      <c r="F235" s="8"/>
      <c r="G235" s="2"/>
      <c r="H235" s="2"/>
    </row>
    <row r="236" spans="1:8" x14ac:dyDescent="0.3">
      <c r="A236" s="32"/>
      <c r="B236" s="2"/>
      <c r="C236" s="2"/>
      <c r="D236" s="23"/>
      <c r="E236" s="19"/>
      <c r="F236" s="9"/>
      <c r="G236" s="10" t="s">
        <v>23</v>
      </c>
      <c r="H236" s="11">
        <f>+H229+H231</f>
        <v>1.89E-2</v>
      </c>
    </row>
    <row r="237" spans="1:8" x14ac:dyDescent="0.3">
      <c r="A237" s="32"/>
      <c r="B237" s="2"/>
      <c r="C237" s="2"/>
      <c r="D237" s="2"/>
      <c r="E237" s="19"/>
      <c r="F237" s="12"/>
      <c r="G237" s="13" t="s">
        <v>24</v>
      </c>
      <c r="H237" s="14">
        <f>+H232+H233</f>
        <v>5.1999999999999998E-2</v>
      </c>
    </row>
    <row r="238" spans="1:8" ht="15" thickBot="1" x14ac:dyDescent="0.35">
      <c r="A238" s="33"/>
      <c r="B238" s="5">
        <v>5</v>
      </c>
      <c r="C238" s="2" t="s">
        <v>25</v>
      </c>
      <c r="D238" s="18">
        <v>3168828.7778653759</v>
      </c>
      <c r="E238" s="19">
        <v>1</v>
      </c>
      <c r="F238" s="15"/>
      <c r="G238" s="16" t="s">
        <v>26</v>
      </c>
      <c r="H238" s="17">
        <f>SUM(H229:H234)</f>
        <v>7.0899999999999991E-2</v>
      </c>
    </row>
    <row r="239" spans="1:8" ht="15" thickBot="1" x14ac:dyDescent="0.35">
      <c r="A239" s="27"/>
      <c r="B239" s="5"/>
      <c r="C239" s="2"/>
      <c r="D239" s="18"/>
      <c r="E239" s="19"/>
      <c r="F239" s="8"/>
      <c r="G239" s="28"/>
      <c r="H239" s="29"/>
    </row>
    <row r="240" spans="1:8" x14ac:dyDescent="0.3">
      <c r="A240" s="31">
        <v>44316</v>
      </c>
      <c r="B240" s="2"/>
      <c r="C240" s="2"/>
      <c r="D240" s="5" t="s">
        <v>7</v>
      </c>
      <c r="E240" s="2"/>
      <c r="F240" s="4"/>
      <c r="G240" s="2"/>
      <c r="H240" s="5" t="s">
        <v>8</v>
      </c>
    </row>
    <row r="241" spans="1:8" x14ac:dyDescent="0.3">
      <c r="A241" s="32"/>
      <c r="B241" s="2"/>
      <c r="C241" s="2"/>
      <c r="D241" s="5" t="s">
        <v>9</v>
      </c>
      <c r="E241" s="5" t="s">
        <v>7</v>
      </c>
      <c r="F241" s="5" t="s">
        <v>10</v>
      </c>
      <c r="G241" s="1"/>
      <c r="H241" s="5" t="s">
        <v>11</v>
      </c>
    </row>
    <row r="242" spans="1:8" x14ac:dyDescent="0.3">
      <c r="A242" s="32"/>
      <c r="B242" s="2"/>
      <c r="C242" s="6" t="s">
        <v>12</v>
      </c>
      <c r="D242" s="6" t="s">
        <v>13</v>
      </c>
      <c r="E242" s="6" t="s">
        <v>14</v>
      </c>
      <c r="F242" s="6" t="s">
        <v>15</v>
      </c>
      <c r="G242" s="6" t="s">
        <v>16</v>
      </c>
      <c r="H242" s="6" t="s">
        <v>17</v>
      </c>
    </row>
    <row r="243" spans="1:8" x14ac:dyDescent="0.3">
      <c r="A243" s="32"/>
      <c r="B243" s="2"/>
      <c r="C243" s="2"/>
      <c r="D243" s="2"/>
      <c r="E243" s="2"/>
      <c r="F243" s="2"/>
      <c r="G243" s="2"/>
      <c r="H243" s="2"/>
    </row>
    <row r="244" spans="1:8" x14ac:dyDescent="0.3">
      <c r="A244" s="32"/>
      <c r="B244" s="5">
        <v>1</v>
      </c>
      <c r="C244" s="2" t="s">
        <v>18</v>
      </c>
      <c r="D244" s="18">
        <v>0</v>
      </c>
      <c r="E244" s="19">
        <v>0</v>
      </c>
      <c r="F244" s="24">
        <v>0</v>
      </c>
      <c r="G244" s="7">
        <f>+D244/D253</f>
        <v>0</v>
      </c>
      <c r="H244" s="7">
        <f>ROUND(+E244*F244*G244,4)</f>
        <v>0</v>
      </c>
    </row>
    <row r="245" spans="1:8" x14ac:dyDescent="0.3">
      <c r="A245" s="32"/>
      <c r="B245" s="2"/>
      <c r="C245" s="2"/>
      <c r="D245" s="20"/>
      <c r="E245" s="2"/>
      <c r="F245" s="8"/>
      <c r="G245" s="8"/>
      <c r="H245" s="2"/>
    </row>
    <row r="246" spans="1:8" x14ac:dyDescent="0.3">
      <c r="A246" s="32"/>
      <c r="B246" s="5">
        <v>2</v>
      </c>
      <c r="C246" s="2" t="s">
        <v>19</v>
      </c>
      <c r="D246" s="18">
        <v>33810125.359280005</v>
      </c>
      <c r="E246" s="19">
        <v>0.4975</v>
      </c>
      <c r="F246" s="25">
        <v>3.7027587443467493E-2</v>
      </c>
      <c r="G246" s="7">
        <f>1-G244</f>
        <v>1</v>
      </c>
      <c r="H246" s="7">
        <f>ROUND(+E246*F246*G246,4)</f>
        <v>1.84E-2</v>
      </c>
    </row>
    <row r="247" spans="1:8" x14ac:dyDescent="0.3">
      <c r="A247" s="32"/>
      <c r="B247" s="5">
        <v>3</v>
      </c>
      <c r="C247" s="2" t="s">
        <v>20</v>
      </c>
      <c r="D247" s="18">
        <v>252054.30031999998</v>
      </c>
      <c r="E247" s="19">
        <v>5.0000000000000001E-3</v>
      </c>
      <c r="F247" s="25">
        <v>0</v>
      </c>
      <c r="G247" s="7">
        <f>+G246</f>
        <v>1</v>
      </c>
      <c r="H247" s="7">
        <f>ROUND(+E247*F247*G247,4)</f>
        <v>0</v>
      </c>
    </row>
    <row r="248" spans="1:8" x14ac:dyDescent="0.3">
      <c r="A248" s="32"/>
      <c r="B248" s="5">
        <v>4</v>
      </c>
      <c r="C248" s="2" t="s">
        <v>21</v>
      </c>
      <c r="D248" s="21">
        <v>25406676.232999999</v>
      </c>
      <c r="E248" s="22">
        <v>0.4975</v>
      </c>
      <c r="F248" s="25">
        <v>0.1045</v>
      </c>
      <c r="G248" s="7">
        <f>+G246</f>
        <v>1</v>
      </c>
      <c r="H248" s="7">
        <f>ROUND(+E248*F248*G248,4)</f>
        <v>5.1999999999999998E-2</v>
      </c>
    </row>
    <row r="249" spans="1:8" x14ac:dyDescent="0.3">
      <c r="A249" s="32"/>
      <c r="B249" s="2"/>
      <c r="C249" s="2" t="s">
        <v>22</v>
      </c>
      <c r="D249" s="23">
        <f>SUM(D244:D248)</f>
        <v>59468855.8926</v>
      </c>
      <c r="E249" s="19">
        <f>SUM(E244:E248)</f>
        <v>1</v>
      </c>
      <c r="F249" s="8"/>
      <c r="G249" s="2"/>
      <c r="H249" s="2"/>
    </row>
    <row r="250" spans="1:8" ht="15" thickBot="1" x14ac:dyDescent="0.35">
      <c r="A250" s="32"/>
      <c r="B250" s="2"/>
      <c r="C250" s="2"/>
      <c r="D250" s="23"/>
      <c r="E250" s="19"/>
      <c r="F250" s="8"/>
      <c r="G250" s="2"/>
      <c r="H250" s="2"/>
    </row>
    <row r="251" spans="1:8" x14ac:dyDescent="0.3">
      <c r="A251" s="32"/>
      <c r="B251" s="2"/>
      <c r="C251" s="2"/>
      <c r="D251" s="23"/>
      <c r="E251" s="19"/>
      <c r="F251" s="9"/>
      <c r="G251" s="10" t="s">
        <v>23</v>
      </c>
      <c r="H251" s="11">
        <f>+H244+H246</f>
        <v>1.84E-2</v>
      </c>
    </row>
    <row r="252" spans="1:8" x14ac:dyDescent="0.3">
      <c r="A252" s="32"/>
      <c r="B252" s="2"/>
      <c r="C252" s="2"/>
      <c r="D252" s="2"/>
      <c r="E252" s="19"/>
      <c r="F252" s="12"/>
      <c r="G252" s="13" t="s">
        <v>24</v>
      </c>
      <c r="H252" s="14">
        <f>+H247+H248</f>
        <v>5.1999999999999998E-2</v>
      </c>
    </row>
    <row r="253" spans="1:8" ht="15" thickBot="1" x14ac:dyDescent="0.35">
      <c r="A253" s="33"/>
      <c r="B253" s="5">
        <v>5</v>
      </c>
      <c r="C253" s="2" t="s">
        <v>25</v>
      </c>
      <c r="D253" s="18">
        <v>3088808.9738555392</v>
      </c>
      <c r="E253" s="19">
        <v>1</v>
      </c>
      <c r="F253" s="15"/>
      <c r="G253" s="16" t="s">
        <v>26</v>
      </c>
      <c r="H253" s="17">
        <f>SUM(H244:H249)</f>
        <v>7.039999999999999E-2</v>
      </c>
    </row>
    <row r="254" spans="1:8" ht="15" thickBot="1" x14ac:dyDescent="0.35">
      <c r="A254" s="27"/>
      <c r="B254" s="5"/>
      <c r="C254" s="2"/>
      <c r="D254" s="18"/>
      <c r="E254" s="19"/>
      <c r="F254" s="8"/>
      <c r="G254" s="28"/>
      <c r="H254" s="29"/>
    </row>
    <row r="255" spans="1:8" x14ac:dyDescent="0.3">
      <c r="A255" s="31">
        <v>44347</v>
      </c>
      <c r="B255" s="2"/>
      <c r="C255" s="2"/>
      <c r="D255" s="5" t="s">
        <v>7</v>
      </c>
      <c r="E255" s="2"/>
      <c r="F255" s="4"/>
      <c r="G255" s="2"/>
      <c r="H255" s="5" t="s">
        <v>8</v>
      </c>
    </row>
    <row r="256" spans="1:8" x14ac:dyDescent="0.3">
      <c r="A256" s="32"/>
      <c r="B256" s="2"/>
      <c r="C256" s="2"/>
      <c r="D256" s="5" t="s">
        <v>9</v>
      </c>
      <c r="E256" s="5" t="s">
        <v>7</v>
      </c>
      <c r="F256" s="5" t="s">
        <v>10</v>
      </c>
      <c r="G256" s="1"/>
      <c r="H256" s="5" t="s">
        <v>11</v>
      </c>
    </row>
    <row r="257" spans="1:8" x14ac:dyDescent="0.3">
      <c r="A257" s="32"/>
      <c r="B257" s="2"/>
      <c r="C257" s="6" t="s">
        <v>12</v>
      </c>
      <c r="D257" s="6" t="s">
        <v>13</v>
      </c>
      <c r="E257" s="6" t="s">
        <v>14</v>
      </c>
      <c r="F257" s="6" t="s">
        <v>15</v>
      </c>
      <c r="G257" s="6" t="s">
        <v>16</v>
      </c>
      <c r="H257" s="6" t="s">
        <v>17</v>
      </c>
    </row>
    <row r="258" spans="1:8" x14ac:dyDescent="0.3">
      <c r="A258" s="32"/>
      <c r="B258" s="2"/>
      <c r="C258" s="2"/>
      <c r="D258" s="2"/>
      <c r="E258" s="2"/>
      <c r="F258" s="2"/>
      <c r="G258" s="2"/>
      <c r="H258" s="2"/>
    </row>
    <row r="259" spans="1:8" x14ac:dyDescent="0.3">
      <c r="A259" s="32"/>
      <c r="B259" s="5">
        <v>1</v>
      </c>
      <c r="C259" s="2" t="s">
        <v>18</v>
      </c>
      <c r="D259" s="18">
        <v>0</v>
      </c>
      <c r="E259" s="19">
        <v>0</v>
      </c>
      <c r="F259" s="24">
        <v>0</v>
      </c>
      <c r="G259" s="7">
        <f>+D259/D268</f>
        <v>0</v>
      </c>
      <c r="H259" s="7">
        <f>ROUND(+E259*F259*G259,4)</f>
        <v>0</v>
      </c>
    </row>
    <row r="260" spans="1:8" x14ac:dyDescent="0.3">
      <c r="A260" s="32"/>
      <c r="B260" s="2"/>
      <c r="C260" s="2"/>
      <c r="D260" s="20"/>
      <c r="E260" s="2"/>
      <c r="F260" s="8"/>
      <c r="G260" s="8"/>
      <c r="H260" s="2"/>
    </row>
    <row r="261" spans="1:8" x14ac:dyDescent="0.3">
      <c r="A261" s="32"/>
      <c r="B261" s="5">
        <v>2</v>
      </c>
      <c r="C261" s="2" t="s">
        <v>19</v>
      </c>
      <c r="D261" s="18">
        <v>33815144.334250003</v>
      </c>
      <c r="E261" s="19">
        <v>0.4975</v>
      </c>
      <c r="F261" s="25">
        <v>3.702408055329038E-2</v>
      </c>
      <c r="G261" s="7">
        <f>1-G259</f>
        <v>1</v>
      </c>
      <c r="H261" s="7">
        <f>ROUND(+E261*F261*G261,4)</f>
        <v>1.84E-2</v>
      </c>
    </row>
    <row r="262" spans="1:8" x14ac:dyDescent="0.3">
      <c r="A262" s="32"/>
      <c r="B262" s="5">
        <v>3</v>
      </c>
      <c r="C262" s="2" t="s">
        <v>20</v>
      </c>
      <c r="D262" s="18">
        <v>252054.30031999998</v>
      </c>
      <c r="E262" s="19">
        <v>5.0000000000000001E-3</v>
      </c>
      <c r="F262" s="25">
        <v>0</v>
      </c>
      <c r="G262" s="7">
        <f>+G261</f>
        <v>1</v>
      </c>
      <c r="H262" s="7">
        <f>ROUND(+E262*F262*G262,4)</f>
        <v>0</v>
      </c>
    </row>
    <row r="263" spans="1:8" x14ac:dyDescent="0.3">
      <c r="A263" s="32"/>
      <c r="B263" s="5">
        <v>4</v>
      </c>
      <c r="C263" s="2" t="s">
        <v>21</v>
      </c>
      <c r="D263" s="21">
        <v>25526989.931709997</v>
      </c>
      <c r="E263" s="22">
        <v>0.4975</v>
      </c>
      <c r="F263" s="25">
        <v>0.1045</v>
      </c>
      <c r="G263" s="7">
        <f>+G261</f>
        <v>1</v>
      </c>
      <c r="H263" s="7">
        <f>ROUND(+E263*F263*G263,4)</f>
        <v>5.1999999999999998E-2</v>
      </c>
    </row>
    <row r="264" spans="1:8" x14ac:dyDescent="0.3">
      <c r="A264" s="32"/>
      <c r="B264" s="2"/>
      <c r="C264" s="2" t="s">
        <v>22</v>
      </c>
      <c r="D264" s="23">
        <f>SUM(D259:D263)</f>
        <v>59594188.56628</v>
      </c>
      <c r="E264" s="19">
        <f>SUM(E259:E263)</f>
        <v>1</v>
      </c>
      <c r="F264" s="8"/>
      <c r="G264" s="2"/>
      <c r="H264" s="2"/>
    </row>
    <row r="265" spans="1:8" ht="15" thickBot="1" x14ac:dyDescent="0.35">
      <c r="A265" s="32"/>
      <c r="B265" s="2"/>
      <c r="C265" s="2"/>
      <c r="D265" s="23"/>
      <c r="E265" s="19"/>
      <c r="F265" s="8"/>
      <c r="G265" s="2"/>
      <c r="H265" s="2"/>
    </row>
    <row r="266" spans="1:8" x14ac:dyDescent="0.3">
      <c r="A266" s="32"/>
      <c r="B266" s="2"/>
      <c r="C266" s="2"/>
      <c r="D266" s="23"/>
      <c r="E266" s="19"/>
      <c r="F266" s="9"/>
      <c r="G266" s="10" t="s">
        <v>23</v>
      </c>
      <c r="H266" s="11">
        <f>+H259+H261</f>
        <v>1.84E-2</v>
      </c>
    </row>
    <row r="267" spans="1:8" x14ac:dyDescent="0.3">
      <c r="A267" s="32"/>
      <c r="B267" s="2"/>
      <c r="C267" s="2"/>
      <c r="D267" s="2"/>
      <c r="E267" s="19"/>
      <c r="F267" s="12"/>
      <c r="G267" s="13" t="s">
        <v>24</v>
      </c>
      <c r="H267" s="14">
        <f>+H262+H263</f>
        <v>5.1999999999999998E-2</v>
      </c>
    </row>
    <row r="268" spans="1:8" ht="15" thickBot="1" x14ac:dyDescent="0.35">
      <c r="A268" s="33"/>
      <c r="B268" s="5">
        <v>5</v>
      </c>
      <c r="C268" s="2" t="s">
        <v>25</v>
      </c>
      <c r="D268" s="18">
        <v>3051697.0427654632</v>
      </c>
      <c r="E268" s="19">
        <v>1</v>
      </c>
      <c r="F268" s="15"/>
      <c r="G268" s="16" t="s">
        <v>26</v>
      </c>
      <c r="H268" s="17">
        <f>SUM(H259:H264)</f>
        <v>7.039999999999999E-2</v>
      </c>
    </row>
    <row r="269" spans="1:8" ht="15" thickBot="1" x14ac:dyDescent="0.35">
      <c r="A269" s="27"/>
      <c r="B269" s="5"/>
      <c r="C269" s="2"/>
      <c r="D269" s="18"/>
      <c r="E269" s="19"/>
      <c r="F269" s="8"/>
      <c r="G269" s="28"/>
      <c r="H269" s="29"/>
    </row>
    <row r="270" spans="1:8" x14ac:dyDescent="0.3">
      <c r="A270" s="31">
        <v>44377</v>
      </c>
      <c r="B270" s="2"/>
      <c r="C270" s="2"/>
      <c r="D270" s="5" t="s">
        <v>7</v>
      </c>
      <c r="E270" s="2"/>
      <c r="F270" s="4"/>
      <c r="G270" s="2"/>
      <c r="H270" s="5" t="s">
        <v>8</v>
      </c>
    </row>
    <row r="271" spans="1:8" x14ac:dyDescent="0.3">
      <c r="A271" s="32"/>
      <c r="B271" s="2"/>
      <c r="C271" s="2"/>
      <c r="D271" s="5" t="s">
        <v>9</v>
      </c>
      <c r="E271" s="5" t="s">
        <v>7</v>
      </c>
      <c r="F271" s="5" t="s">
        <v>10</v>
      </c>
      <c r="G271" s="1"/>
      <c r="H271" s="5" t="s">
        <v>11</v>
      </c>
    </row>
    <row r="272" spans="1:8" x14ac:dyDescent="0.3">
      <c r="A272" s="32"/>
      <c r="B272" s="2"/>
      <c r="C272" s="6" t="s">
        <v>12</v>
      </c>
      <c r="D272" s="6" t="s">
        <v>13</v>
      </c>
      <c r="E272" s="6" t="s">
        <v>14</v>
      </c>
      <c r="F272" s="6" t="s">
        <v>15</v>
      </c>
      <c r="G272" s="6" t="s">
        <v>16</v>
      </c>
      <c r="H272" s="6" t="s">
        <v>17</v>
      </c>
    </row>
    <row r="273" spans="1:8" x14ac:dyDescent="0.3">
      <c r="A273" s="32"/>
      <c r="B273" s="2"/>
      <c r="C273" s="2"/>
      <c r="D273" s="2"/>
      <c r="E273" s="2"/>
      <c r="F273" s="2"/>
      <c r="G273" s="2"/>
      <c r="H273" s="2"/>
    </row>
    <row r="274" spans="1:8" x14ac:dyDescent="0.3">
      <c r="A274" s="32"/>
      <c r="B274" s="5">
        <v>1</v>
      </c>
      <c r="C274" s="2" t="s">
        <v>18</v>
      </c>
      <c r="D274" s="18">
        <v>0</v>
      </c>
      <c r="E274" s="19">
        <v>0</v>
      </c>
      <c r="F274" s="24">
        <v>0</v>
      </c>
      <c r="G274" s="7">
        <f>+D274/D283</f>
        <v>0</v>
      </c>
      <c r="H274" s="7">
        <f>ROUND(+E274*F274*G274,4)</f>
        <v>0</v>
      </c>
    </row>
    <row r="275" spans="1:8" x14ac:dyDescent="0.3">
      <c r="A275" s="32"/>
      <c r="B275" s="2"/>
      <c r="C275" s="2"/>
      <c r="D275" s="20"/>
      <c r="E275" s="2"/>
      <c r="F275" s="8"/>
      <c r="G275" s="8"/>
      <c r="H275" s="2"/>
    </row>
    <row r="276" spans="1:8" x14ac:dyDescent="0.3">
      <c r="A276" s="32"/>
      <c r="B276" s="5">
        <v>2</v>
      </c>
      <c r="C276" s="2" t="s">
        <v>19</v>
      </c>
      <c r="D276" s="18">
        <v>33820388.08726</v>
      </c>
      <c r="E276" s="19">
        <v>0.4975</v>
      </c>
      <c r="F276" s="25">
        <v>3.7012907793262217E-2</v>
      </c>
      <c r="G276" s="7">
        <f>1-G274</f>
        <v>1</v>
      </c>
      <c r="H276" s="7">
        <f>ROUND(+E276*F276*G276,4)</f>
        <v>1.84E-2</v>
      </c>
    </row>
    <row r="277" spans="1:8" x14ac:dyDescent="0.3">
      <c r="A277" s="32"/>
      <c r="B277" s="5">
        <v>3</v>
      </c>
      <c r="C277" s="2" t="s">
        <v>20</v>
      </c>
      <c r="D277" s="18">
        <v>252054.30031999998</v>
      </c>
      <c r="E277" s="19">
        <v>5.0000000000000001E-3</v>
      </c>
      <c r="F277" s="25">
        <v>0</v>
      </c>
      <c r="G277" s="7">
        <f>+G276</f>
        <v>1</v>
      </c>
      <c r="H277" s="7">
        <f>ROUND(+E277*F277*G277,4)</f>
        <v>0</v>
      </c>
    </row>
    <row r="278" spans="1:8" x14ac:dyDescent="0.3">
      <c r="A278" s="32"/>
      <c r="B278" s="5">
        <v>4</v>
      </c>
      <c r="C278" s="2" t="s">
        <v>21</v>
      </c>
      <c r="D278" s="21">
        <v>25682821.42743</v>
      </c>
      <c r="E278" s="22">
        <v>0.4975</v>
      </c>
      <c r="F278" s="25">
        <v>0.1045</v>
      </c>
      <c r="G278" s="7">
        <f>+G276</f>
        <v>1</v>
      </c>
      <c r="H278" s="7">
        <f>ROUND(+E278*F278*G278,4)</f>
        <v>5.1999999999999998E-2</v>
      </c>
    </row>
    <row r="279" spans="1:8" x14ac:dyDescent="0.3">
      <c r="A279" s="32"/>
      <c r="B279" s="2"/>
      <c r="C279" s="2" t="s">
        <v>22</v>
      </c>
      <c r="D279" s="23">
        <f>SUM(D274:D278)</f>
        <v>59755263.815009996</v>
      </c>
      <c r="E279" s="19">
        <f>SUM(E274:E278)</f>
        <v>1</v>
      </c>
      <c r="F279" s="8"/>
      <c r="G279" s="2"/>
      <c r="H279" s="2"/>
    </row>
    <row r="280" spans="1:8" ht="15" thickBot="1" x14ac:dyDescent="0.35">
      <c r="A280" s="32"/>
      <c r="B280" s="2"/>
      <c r="C280" s="2"/>
      <c r="D280" s="23"/>
      <c r="E280" s="19"/>
      <c r="F280" s="8"/>
      <c r="G280" s="2"/>
      <c r="H280" s="2"/>
    </row>
    <row r="281" spans="1:8" x14ac:dyDescent="0.3">
      <c r="A281" s="32"/>
      <c r="B281" s="2"/>
      <c r="C281" s="2"/>
      <c r="D281" s="23"/>
      <c r="E281" s="19"/>
      <c r="F281" s="9"/>
      <c r="G281" s="10" t="s">
        <v>23</v>
      </c>
      <c r="H281" s="11">
        <f>+H274+H276</f>
        <v>1.84E-2</v>
      </c>
    </row>
    <row r="282" spans="1:8" x14ac:dyDescent="0.3">
      <c r="A282" s="32"/>
      <c r="B282" s="2"/>
      <c r="C282" s="2"/>
      <c r="D282" s="2"/>
      <c r="E282" s="19"/>
      <c r="F282" s="12"/>
      <c r="G282" s="13" t="s">
        <v>24</v>
      </c>
      <c r="H282" s="14">
        <f>+H277+H278</f>
        <v>5.1999999999999998E-2</v>
      </c>
    </row>
    <row r="283" spans="1:8" ht="15" thickBot="1" x14ac:dyDescent="0.35">
      <c r="A283" s="33"/>
      <c r="B283" s="5">
        <v>5</v>
      </c>
      <c r="C283" s="2" t="s">
        <v>25</v>
      </c>
      <c r="D283" s="18">
        <v>2982931.1912762569</v>
      </c>
      <c r="E283" s="19">
        <v>1</v>
      </c>
      <c r="F283" s="15"/>
      <c r="G283" s="16" t="s">
        <v>26</v>
      </c>
      <c r="H283" s="17">
        <f>SUM(H274:H279)</f>
        <v>7.039999999999999E-2</v>
      </c>
    </row>
    <row r="284" spans="1:8" ht="15" thickBot="1" x14ac:dyDescent="0.35">
      <c r="A284" s="27"/>
      <c r="B284" s="5"/>
      <c r="C284" s="2"/>
      <c r="D284" s="18"/>
      <c r="E284" s="19"/>
      <c r="F284" s="8"/>
      <c r="G284" s="28"/>
      <c r="H284" s="29"/>
    </row>
    <row r="285" spans="1:8" x14ac:dyDescent="0.3">
      <c r="A285" s="31">
        <v>44408</v>
      </c>
      <c r="B285" s="2"/>
      <c r="C285" s="2"/>
      <c r="D285" s="5" t="s">
        <v>7</v>
      </c>
      <c r="E285" s="2"/>
      <c r="F285" s="4"/>
      <c r="G285" s="2"/>
      <c r="H285" s="5" t="s">
        <v>8</v>
      </c>
    </row>
    <row r="286" spans="1:8" x14ac:dyDescent="0.3">
      <c r="A286" s="32"/>
      <c r="B286" s="2"/>
      <c r="C286" s="2"/>
      <c r="D286" s="5" t="s">
        <v>9</v>
      </c>
      <c r="E286" s="5" t="s">
        <v>7</v>
      </c>
      <c r="F286" s="5" t="s">
        <v>10</v>
      </c>
      <c r="G286" s="1"/>
      <c r="H286" s="5" t="s">
        <v>11</v>
      </c>
    </row>
    <row r="287" spans="1:8" x14ac:dyDescent="0.3">
      <c r="A287" s="32"/>
      <c r="B287" s="2"/>
      <c r="C287" s="6" t="s">
        <v>12</v>
      </c>
      <c r="D287" s="6" t="s">
        <v>13</v>
      </c>
      <c r="E287" s="6" t="s">
        <v>14</v>
      </c>
      <c r="F287" s="6" t="s">
        <v>15</v>
      </c>
      <c r="G287" s="6" t="s">
        <v>16</v>
      </c>
      <c r="H287" s="6" t="s">
        <v>17</v>
      </c>
    </row>
    <row r="288" spans="1:8" x14ac:dyDescent="0.3">
      <c r="A288" s="32"/>
      <c r="B288" s="2"/>
      <c r="C288" s="2"/>
      <c r="D288" s="2"/>
      <c r="E288" s="2"/>
      <c r="F288" s="2"/>
      <c r="G288" s="2"/>
      <c r="H288" s="2"/>
    </row>
    <row r="289" spans="1:8" x14ac:dyDescent="0.3">
      <c r="A289" s="32"/>
      <c r="B289" s="5">
        <v>1</v>
      </c>
      <c r="C289" s="2" t="s">
        <v>18</v>
      </c>
      <c r="D289" s="18">
        <v>0</v>
      </c>
      <c r="E289" s="19">
        <v>0</v>
      </c>
      <c r="F289" s="24">
        <v>0</v>
      </c>
      <c r="G289" s="7">
        <f>+D289/D298</f>
        <v>0</v>
      </c>
      <c r="H289" s="7">
        <f>ROUND(+E289*F289*G289,4)</f>
        <v>0</v>
      </c>
    </row>
    <row r="290" spans="1:8" x14ac:dyDescent="0.3">
      <c r="A290" s="32"/>
      <c r="B290" s="2"/>
      <c r="C290" s="2"/>
      <c r="D290" s="20"/>
      <c r="E290" s="2"/>
      <c r="F290" s="8"/>
      <c r="G290" s="8"/>
      <c r="H290" s="2"/>
    </row>
    <row r="291" spans="1:8" x14ac:dyDescent="0.3">
      <c r="A291" s="32"/>
      <c r="B291" s="5">
        <v>2</v>
      </c>
      <c r="C291" s="2" t="s">
        <v>19</v>
      </c>
      <c r="D291" s="18">
        <v>34614597.843850002</v>
      </c>
      <c r="E291" s="19">
        <v>0.4975</v>
      </c>
      <c r="F291" s="25">
        <v>3.6900956382278437E-2</v>
      </c>
      <c r="G291" s="7">
        <f>1-G289</f>
        <v>1</v>
      </c>
      <c r="H291" s="7">
        <f>ROUND(+E291*F291*G291,4)</f>
        <v>1.84E-2</v>
      </c>
    </row>
    <row r="292" spans="1:8" x14ac:dyDescent="0.3">
      <c r="A292" s="32"/>
      <c r="B292" s="5">
        <v>3</v>
      </c>
      <c r="C292" s="2" t="s">
        <v>20</v>
      </c>
      <c r="D292" s="18">
        <v>252054.30031999998</v>
      </c>
      <c r="E292" s="19">
        <v>5.0000000000000001E-3</v>
      </c>
      <c r="F292" s="25">
        <v>0</v>
      </c>
      <c r="G292" s="7">
        <f>+G291</f>
        <v>1</v>
      </c>
      <c r="H292" s="7">
        <f>ROUND(+E292*F292*G292,4)</f>
        <v>0</v>
      </c>
    </row>
    <row r="293" spans="1:8" x14ac:dyDescent="0.3">
      <c r="A293" s="32"/>
      <c r="B293" s="5">
        <v>4</v>
      </c>
      <c r="C293" s="2" t="s">
        <v>21</v>
      </c>
      <c r="D293" s="21">
        <v>25846766.9146</v>
      </c>
      <c r="E293" s="22">
        <v>0.4975</v>
      </c>
      <c r="F293" s="25">
        <v>0.1045</v>
      </c>
      <c r="G293" s="7">
        <f>+G291</f>
        <v>1</v>
      </c>
      <c r="H293" s="7">
        <f>ROUND(+E293*F293*G293,4)</f>
        <v>5.1999999999999998E-2</v>
      </c>
    </row>
    <row r="294" spans="1:8" x14ac:dyDescent="0.3">
      <c r="A294" s="32"/>
      <c r="B294" s="2"/>
      <c r="C294" s="2" t="s">
        <v>22</v>
      </c>
      <c r="D294" s="23">
        <f>SUM(D289:D293)</f>
        <v>60713419.058770001</v>
      </c>
      <c r="E294" s="19">
        <f>SUM(E289:E293)</f>
        <v>1</v>
      </c>
      <c r="F294" s="8"/>
      <c r="G294" s="2"/>
      <c r="H294" s="2"/>
    </row>
    <row r="295" spans="1:8" ht="15" thickBot="1" x14ac:dyDescent="0.35">
      <c r="A295" s="32"/>
      <c r="B295" s="2"/>
      <c r="C295" s="2"/>
      <c r="D295" s="23"/>
      <c r="E295" s="19"/>
      <c r="F295" s="8"/>
      <c r="G295" s="2"/>
      <c r="H295" s="2"/>
    </row>
    <row r="296" spans="1:8" x14ac:dyDescent="0.3">
      <c r="A296" s="32"/>
      <c r="B296" s="2"/>
      <c r="C296" s="2"/>
      <c r="D296" s="23"/>
      <c r="E296" s="19"/>
      <c r="F296" s="9"/>
      <c r="G296" s="10" t="s">
        <v>23</v>
      </c>
      <c r="H296" s="11">
        <f>+H289+H291</f>
        <v>1.84E-2</v>
      </c>
    </row>
    <row r="297" spans="1:8" x14ac:dyDescent="0.3">
      <c r="A297" s="32"/>
      <c r="B297" s="2"/>
      <c r="C297" s="2"/>
      <c r="D297" s="2"/>
      <c r="E297" s="19"/>
      <c r="F297" s="12"/>
      <c r="G297" s="13" t="s">
        <v>24</v>
      </c>
      <c r="H297" s="14">
        <f>+H292+H293</f>
        <v>5.1999999999999998E-2</v>
      </c>
    </row>
    <row r="298" spans="1:8" ht="15" thickBot="1" x14ac:dyDescent="0.35">
      <c r="A298" s="33"/>
      <c r="B298" s="5">
        <v>5</v>
      </c>
      <c r="C298" s="2" t="s">
        <v>25</v>
      </c>
      <c r="D298" s="18">
        <v>2881021.6244780538</v>
      </c>
      <c r="E298" s="19">
        <v>1</v>
      </c>
      <c r="F298" s="15"/>
      <c r="G298" s="16" t="s">
        <v>26</v>
      </c>
      <c r="H298" s="17">
        <f>SUM(H289:H294)</f>
        <v>7.039999999999999E-2</v>
      </c>
    </row>
    <row r="299" spans="1:8" ht="15" thickBot="1" x14ac:dyDescent="0.35">
      <c r="A299" s="27"/>
      <c r="B299" s="5"/>
      <c r="C299" s="2"/>
      <c r="D299" s="18"/>
      <c r="E299" s="19"/>
      <c r="F299" s="8"/>
      <c r="G299" s="28"/>
      <c r="H299" s="29"/>
    </row>
    <row r="300" spans="1:8" x14ac:dyDescent="0.3">
      <c r="A300" s="31">
        <v>44439</v>
      </c>
      <c r="B300" s="2"/>
      <c r="C300" s="2"/>
      <c r="D300" s="5" t="s">
        <v>7</v>
      </c>
      <c r="E300" s="2"/>
      <c r="F300" s="4"/>
      <c r="G300" s="2"/>
      <c r="H300" s="5" t="s">
        <v>8</v>
      </c>
    </row>
    <row r="301" spans="1:8" x14ac:dyDescent="0.3">
      <c r="A301" s="32"/>
      <c r="B301" s="2"/>
      <c r="C301" s="2"/>
      <c r="D301" s="5" t="s">
        <v>9</v>
      </c>
      <c r="E301" s="5" t="s">
        <v>7</v>
      </c>
      <c r="F301" s="5" t="s">
        <v>10</v>
      </c>
      <c r="G301" s="1"/>
      <c r="H301" s="5" t="s">
        <v>11</v>
      </c>
    </row>
    <row r="302" spans="1:8" x14ac:dyDescent="0.3">
      <c r="A302" s="32"/>
      <c r="B302" s="2"/>
      <c r="C302" s="6" t="s">
        <v>12</v>
      </c>
      <c r="D302" s="6" t="s">
        <v>13</v>
      </c>
      <c r="E302" s="6" t="s">
        <v>14</v>
      </c>
      <c r="F302" s="6" t="s">
        <v>15</v>
      </c>
      <c r="G302" s="6" t="s">
        <v>16</v>
      </c>
      <c r="H302" s="6" t="s">
        <v>17</v>
      </c>
    </row>
    <row r="303" spans="1:8" x14ac:dyDescent="0.3">
      <c r="A303" s="32"/>
      <c r="B303" s="2"/>
      <c r="C303" s="2"/>
      <c r="D303" s="2"/>
      <c r="E303" s="2"/>
      <c r="F303" s="2"/>
      <c r="G303" s="2"/>
      <c r="H303" s="2"/>
    </row>
    <row r="304" spans="1:8" x14ac:dyDescent="0.3">
      <c r="A304" s="32"/>
      <c r="B304" s="5">
        <v>1</v>
      </c>
      <c r="C304" s="2" t="s">
        <v>18</v>
      </c>
      <c r="D304" s="18">
        <v>0</v>
      </c>
      <c r="E304" s="19">
        <v>0</v>
      </c>
      <c r="F304" s="24">
        <v>0</v>
      </c>
      <c r="G304" s="7">
        <f>+D304/D313</f>
        <v>0</v>
      </c>
      <c r="H304" s="7">
        <f>ROUND(+E304*F304*G304,4)</f>
        <v>0</v>
      </c>
    </row>
    <row r="305" spans="1:8" x14ac:dyDescent="0.3">
      <c r="A305" s="32"/>
      <c r="B305" s="2"/>
      <c r="C305" s="2"/>
      <c r="D305" s="20"/>
      <c r="E305" s="2"/>
      <c r="F305" s="8"/>
      <c r="G305" s="8"/>
      <c r="H305" s="2"/>
    </row>
    <row r="306" spans="1:8" x14ac:dyDescent="0.3">
      <c r="A306" s="32"/>
      <c r="B306" s="5">
        <v>2</v>
      </c>
      <c r="C306" s="2" t="s">
        <v>19</v>
      </c>
      <c r="D306" s="18">
        <v>34619674.64818</v>
      </c>
      <c r="E306" s="19">
        <v>0.4975</v>
      </c>
      <c r="F306" s="25">
        <v>3.6897411614294738E-2</v>
      </c>
      <c r="G306" s="7">
        <f>1-G304</f>
        <v>1</v>
      </c>
      <c r="H306" s="7">
        <f>ROUND(+E306*F306*G306,4)</f>
        <v>1.84E-2</v>
      </c>
    </row>
    <row r="307" spans="1:8" x14ac:dyDescent="0.3">
      <c r="A307" s="32"/>
      <c r="B307" s="5">
        <v>3</v>
      </c>
      <c r="C307" s="2" t="s">
        <v>20</v>
      </c>
      <c r="D307" s="18">
        <v>252054.30031999998</v>
      </c>
      <c r="E307" s="19">
        <v>5.0000000000000001E-3</v>
      </c>
      <c r="F307" s="25">
        <v>0</v>
      </c>
      <c r="G307" s="7">
        <f>+G306</f>
        <v>1</v>
      </c>
      <c r="H307" s="7">
        <f>ROUND(+E307*F307*G307,4)</f>
        <v>0</v>
      </c>
    </row>
    <row r="308" spans="1:8" x14ac:dyDescent="0.3">
      <c r="A308" s="32"/>
      <c r="B308" s="5">
        <v>4</v>
      </c>
      <c r="C308" s="2" t="s">
        <v>21</v>
      </c>
      <c r="D308" s="21">
        <v>25960040.437119998</v>
      </c>
      <c r="E308" s="22">
        <v>0.4975</v>
      </c>
      <c r="F308" s="25">
        <v>0.1045</v>
      </c>
      <c r="G308" s="7">
        <f>+G306</f>
        <v>1</v>
      </c>
      <c r="H308" s="7">
        <f>ROUND(+E308*F308*G308,4)</f>
        <v>5.1999999999999998E-2</v>
      </c>
    </row>
    <row r="309" spans="1:8" x14ac:dyDescent="0.3">
      <c r="A309" s="32"/>
      <c r="B309" s="2"/>
      <c r="C309" s="2" t="s">
        <v>22</v>
      </c>
      <c r="D309" s="23">
        <f>SUM(D304:D308)</f>
        <v>60831769.385619998</v>
      </c>
      <c r="E309" s="19">
        <f>SUM(E304:E308)</f>
        <v>1</v>
      </c>
      <c r="F309" s="8"/>
      <c r="G309" s="2"/>
      <c r="H309" s="2"/>
    </row>
    <row r="310" spans="1:8" ht="15" thickBot="1" x14ac:dyDescent="0.35">
      <c r="A310" s="32"/>
      <c r="B310" s="2"/>
      <c r="C310" s="2"/>
      <c r="D310" s="23"/>
      <c r="E310" s="19"/>
      <c r="F310" s="8"/>
      <c r="G310" s="2"/>
      <c r="H310" s="2"/>
    </row>
    <row r="311" spans="1:8" x14ac:dyDescent="0.3">
      <c r="A311" s="32"/>
      <c r="B311" s="2"/>
      <c r="C311" s="2"/>
      <c r="D311" s="23"/>
      <c r="E311" s="19"/>
      <c r="F311" s="9"/>
      <c r="G311" s="10" t="s">
        <v>23</v>
      </c>
      <c r="H311" s="11">
        <f>+H304+H306</f>
        <v>1.84E-2</v>
      </c>
    </row>
    <row r="312" spans="1:8" x14ac:dyDescent="0.3">
      <c r="A312" s="32"/>
      <c r="B312" s="2"/>
      <c r="C312" s="2"/>
      <c r="D312" s="2"/>
      <c r="E312" s="19"/>
      <c r="F312" s="12"/>
      <c r="G312" s="13" t="s">
        <v>24</v>
      </c>
      <c r="H312" s="14">
        <f>+H307+H308</f>
        <v>5.1999999999999998E-2</v>
      </c>
    </row>
    <row r="313" spans="1:8" ht="15" thickBot="1" x14ac:dyDescent="0.35">
      <c r="A313" s="33"/>
      <c r="B313" s="5">
        <v>5</v>
      </c>
      <c r="C313" s="2" t="s">
        <v>25</v>
      </c>
      <c r="D313" s="18">
        <v>3206502.7236511619</v>
      </c>
      <c r="E313" s="19">
        <v>1</v>
      </c>
      <c r="F313" s="15"/>
      <c r="G313" s="16" t="s">
        <v>26</v>
      </c>
      <c r="H313" s="17">
        <f>SUM(H304:H309)</f>
        <v>7.039999999999999E-2</v>
      </c>
    </row>
    <row r="314" spans="1:8" ht="15" thickBot="1" x14ac:dyDescent="0.35">
      <c r="A314" s="27"/>
      <c r="B314" s="5"/>
      <c r="C314" s="2"/>
      <c r="D314" s="18"/>
      <c r="E314" s="19"/>
      <c r="F314" s="8"/>
      <c r="G314" s="28"/>
      <c r="H314" s="29"/>
    </row>
    <row r="315" spans="1:8" x14ac:dyDescent="0.3">
      <c r="A315" s="31">
        <v>44469</v>
      </c>
      <c r="B315" s="2"/>
      <c r="C315" s="2"/>
      <c r="D315" s="5" t="s">
        <v>7</v>
      </c>
      <c r="E315" s="2"/>
      <c r="F315" s="4"/>
      <c r="G315" s="2"/>
      <c r="H315" s="5" t="s">
        <v>8</v>
      </c>
    </row>
    <row r="316" spans="1:8" x14ac:dyDescent="0.3">
      <c r="A316" s="32"/>
      <c r="B316" s="2"/>
      <c r="C316" s="2"/>
      <c r="D316" s="5" t="s">
        <v>9</v>
      </c>
      <c r="E316" s="5" t="s">
        <v>7</v>
      </c>
      <c r="F316" s="5" t="s">
        <v>10</v>
      </c>
      <c r="G316" s="1"/>
      <c r="H316" s="5" t="s">
        <v>11</v>
      </c>
    </row>
    <row r="317" spans="1:8" x14ac:dyDescent="0.3">
      <c r="A317" s="32"/>
      <c r="B317" s="2"/>
      <c r="C317" s="6" t="s">
        <v>12</v>
      </c>
      <c r="D317" s="6" t="s">
        <v>13</v>
      </c>
      <c r="E317" s="6" t="s">
        <v>14</v>
      </c>
      <c r="F317" s="6" t="s">
        <v>15</v>
      </c>
      <c r="G317" s="6" t="s">
        <v>16</v>
      </c>
      <c r="H317" s="6" t="s">
        <v>17</v>
      </c>
    </row>
    <row r="318" spans="1:8" x14ac:dyDescent="0.3">
      <c r="A318" s="32"/>
      <c r="B318" s="2"/>
      <c r="C318" s="2"/>
      <c r="D318" s="2"/>
      <c r="E318" s="2"/>
      <c r="F318" s="2"/>
      <c r="G318" s="2"/>
      <c r="H318" s="2"/>
    </row>
    <row r="319" spans="1:8" x14ac:dyDescent="0.3">
      <c r="A319" s="32"/>
      <c r="B319" s="5">
        <v>1</v>
      </c>
      <c r="C319" s="2" t="s">
        <v>18</v>
      </c>
      <c r="D319" s="18">
        <v>0</v>
      </c>
      <c r="E319" s="19">
        <v>0</v>
      </c>
      <c r="F319" s="24">
        <v>0</v>
      </c>
      <c r="G319" s="7">
        <f>+D319/D328</f>
        <v>0</v>
      </c>
      <c r="H319" s="7">
        <f>ROUND(+E319*F319*G319,4)</f>
        <v>0</v>
      </c>
    </row>
    <row r="320" spans="1:8" x14ac:dyDescent="0.3">
      <c r="A320" s="32"/>
      <c r="B320" s="2"/>
      <c r="C320" s="2"/>
      <c r="D320" s="20"/>
      <c r="E320" s="2"/>
      <c r="F320" s="8"/>
      <c r="G320" s="8"/>
      <c r="H320" s="2"/>
    </row>
    <row r="321" spans="1:8" x14ac:dyDescent="0.3">
      <c r="A321" s="32"/>
      <c r="B321" s="5">
        <v>2</v>
      </c>
      <c r="C321" s="2" t="s">
        <v>19</v>
      </c>
      <c r="D321" s="18">
        <v>34624677.40828</v>
      </c>
      <c r="E321" s="19">
        <v>0.4975</v>
      </c>
      <c r="F321" s="25">
        <v>3.6897411614294738E-2</v>
      </c>
      <c r="G321" s="7">
        <f>1-G319</f>
        <v>1</v>
      </c>
      <c r="H321" s="7">
        <f>ROUND(+E321*F321*G321,4)</f>
        <v>1.84E-2</v>
      </c>
    </row>
    <row r="322" spans="1:8" x14ac:dyDescent="0.3">
      <c r="A322" s="32"/>
      <c r="B322" s="5">
        <v>3</v>
      </c>
      <c r="C322" s="2" t="s">
        <v>20</v>
      </c>
      <c r="D322" s="18">
        <v>252054.30031999998</v>
      </c>
      <c r="E322" s="19">
        <v>5.0000000000000001E-3</v>
      </c>
      <c r="F322" s="25">
        <v>0</v>
      </c>
      <c r="G322" s="7">
        <f>+G321</f>
        <v>1</v>
      </c>
      <c r="H322" s="7">
        <f>ROUND(+E322*F322*G322,4)</f>
        <v>0</v>
      </c>
    </row>
    <row r="323" spans="1:8" x14ac:dyDescent="0.3">
      <c r="A323" s="32"/>
      <c r="B323" s="5">
        <v>4</v>
      </c>
      <c r="C323" s="2" t="s">
        <v>21</v>
      </c>
      <c r="D323" s="21">
        <v>26194414.367249999</v>
      </c>
      <c r="E323" s="22">
        <v>0.4975</v>
      </c>
      <c r="F323" s="25">
        <v>0.1045</v>
      </c>
      <c r="G323" s="7">
        <f>+G321</f>
        <v>1</v>
      </c>
      <c r="H323" s="7">
        <f>ROUND(+E323*F323*G323,4)</f>
        <v>5.1999999999999998E-2</v>
      </c>
    </row>
    <row r="324" spans="1:8" x14ac:dyDescent="0.3">
      <c r="A324" s="32"/>
      <c r="B324" s="2"/>
      <c r="C324" s="2" t="s">
        <v>22</v>
      </c>
      <c r="D324" s="23">
        <f>SUM(D319:D323)</f>
        <v>61071146.075849995</v>
      </c>
      <c r="E324" s="19">
        <f>SUM(E319:E323)</f>
        <v>1</v>
      </c>
      <c r="F324" s="8"/>
      <c r="G324" s="2"/>
      <c r="H324" s="2"/>
    </row>
    <row r="325" spans="1:8" ht="15" thickBot="1" x14ac:dyDescent="0.35">
      <c r="A325" s="32"/>
      <c r="B325" s="2"/>
      <c r="C325" s="2"/>
      <c r="D325" s="23"/>
      <c r="E325" s="19"/>
      <c r="F325" s="8"/>
      <c r="G325" s="2"/>
      <c r="H325" s="2"/>
    </row>
    <row r="326" spans="1:8" x14ac:dyDescent="0.3">
      <c r="A326" s="32"/>
      <c r="B326" s="2"/>
      <c r="C326" s="2"/>
      <c r="D326" s="23"/>
      <c r="E326" s="19"/>
      <c r="F326" s="9"/>
      <c r="G326" s="10" t="s">
        <v>23</v>
      </c>
      <c r="H326" s="11">
        <f>+H319+H321</f>
        <v>1.84E-2</v>
      </c>
    </row>
    <row r="327" spans="1:8" x14ac:dyDescent="0.3">
      <c r="A327" s="32"/>
      <c r="B327" s="2"/>
      <c r="C327" s="2"/>
      <c r="D327" s="2"/>
      <c r="E327" s="19"/>
      <c r="F327" s="12"/>
      <c r="G327" s="13" t="s">
        <v>24</v>
      </c>
      <c r="H327" s="14">
        <f>+H322+H323</f>
        <v>5.1999999999999998E-2</v>
      </c>
    </row>
    <row r="328" spans="1:8" ht="15" thickBot="1" x14ac:dyDescent="0.35">
      <c r="A328" s="33"/>
      <c r="B328" s="5">
        <v>5</v>
      </c>
      <c r="C328" s="2" t="s">
        <v>25</v>
      </c>
      <c r="D328" s="18">
        <v>3434328.1475484786</v>
      </c>
      <c r="E328" s="19">
        <v>1</v>
      </c>
      <c r="F328" s="15"/>
      <c r="G328" s="16" t="s">
        <v>26</v>
      </c>
      <c r="H328" s="17">
        <f>SUM(H319:H324)</f>
        <v>7.039999999999999E-2</v>
      </c>
    </row>
    <row r="329" spans="1:8" ht="15" thickBot="1" x14ac:dyDescent="0.35">
      <c r="A329" s="27"/>
      <c r="B329" s="5"/>
      <c r="C329" s="2"/>
      <c r="D329" s="18"/>
      <c r="E329" s="19"/>
      <c r="F329" s="8"/>
      <c r="G329" s="28"/>
      <c r="H329" s="29"/>
    </row>
    <row r="330" spans="1:8" x14ac:dyDescent="0.3">
      <c r="A330" s="31">
        <v>44500</v>
      </c>
      <c r="B330" s="2"/>
      <c r="C330" s="2"/>
      <c r="D330" s="5" t="s">
        <v>7</v>
      </c>
      <c r="E330" s="2"/>
      <c r="F330" s="4"/>
      <c r="G330" s="2"/>
      <c r="H330" s="5" t="s">
        <v>8</v>
      </c>
    </row>
    <row r="331" spans="1:8" x14ac:dyDescent="0.3">
      <c r="A331" s="32"/>
      <c r="B331" s="2"/>
      <c r="C331" s="2"/>
      <c r="D331" s="5" t="s">
        <v>9</v>
      </c>
      <c r="E331" s="5" t="s">
        <v>7</v>
      </c>
      <c r="F331" s="5" t="s">
        <v>10</v>
      </c>
      <c r="G331" s="1"/>
      <c r="H331" s="5" t="s">
        <v>11</v>
      </c>
    </row>
    <row r="332" spans="1:8" x14ac:dyDescent="0.3">
      <c r="A332" s="32"/>
      <c r="B332" s="2"/>
      <c r="C332" s="6" t="s">
        <v>12</v>
      </c>
      <c r="D332" s="6" t="s">
        <v>13</v>
      </c>
      <c r="E332" s="6" t="s">
        <v>14</v>
      </c>
      <c r="F332" s="6" t="s">
        <v>15</v>
      </c>
      <c r="G332" s="6" t="s">
        <v>16</v>
      </c>
      <c r="H332" s="6" t="s">
        <v>17</v>
      </c>
    </row>
    <row r="333" spans="1:8" x14ac:dyDescent="0.3">
      <c r="A333" s="32"/>
      <c r="B333" s="2"/>
      <c r="C333" s="2"/>
      <c r="D333" s="2"/>
      <c r="E333" s="2"/>
      <c r="F333" s="2"/>
      <c r="G333" s="2"/>
      <c r="H333" s="2"/>
    </row>
    <row r="334" spans="1:8" x14ac:dyDescent="0.3">
      <c r="A334" s="32"/>
      <c r="B334" s="5">
        <v>1</v>
      </c>
      <c r="C334" s="2" t="s">
        <v>18</v>
      </c>
      <c r="D334" s="18">
        <v>0</v>
      </c>
      <c r="E334" s="19">
        <v>0</v>
      </c>
      <c r="F334" s="24">
        <v>0</v>
      </c>
      <c r="G334" s="7">
        <f>+D334/D343</f>
        <v>0</v>
      </c>
      <c r="H334" s="7">
        <f>ROUND(+E334*F334*G334,4)</f>
        <v>0</v>
      </c>
    </row>
    <row r="335" spans="1:8" x14ac:dyDescent="0.3">
      <c r="A335" s="32"/>
      <c r="B335" s="2"/>
      <c r="C335" s="2"/>
      <c r="D335" s="20"/>
      <c r="E335" s="2"/>
      <c r="F335" s="8"/>
      <c r="G335" s="8"/>
      <c r="H335" s="2"/>
    </row>
    <row r="336" spans="1:8" x14ac:dyDescent="0.3">
      <c r="A336" s="32"/>
      <c r="B336" s="5">
        <v>2</v>
      </c>
      <c r="C336" s="2" t="s">
        <v>19</v>
      </c>
      <c r="D336" s="18">
        <v>34629740.490280002</v>
      </c>
      <c r="E336" s="19">
        <v>0.4975</v>
      </c>
      <c r="F336" s="25">
        <v>3.688040916734351E-2</v>
      </c>
      <c r="G336" s="7">
        <f>1-G334</f>
        <v>1</v>
      </c>
      <c r="H336" s="7">
        <f>ROUND(+E336*F336*G336,4)</f>
        <v>1.83E-2</v>
      </c>
    </row>
    <row r="337" spans="1:8" x14ac:dyDescent="0.3">
      <c r="A337" s="32"/>
      <c r="B337" s="5">
        <v>3</v>
      </c>
      <c r="C337" s="2" t="s">
        <v>20</v>
      </c>
      <c r="D337" s="18">
        <v>252054.30031999998</v>
      </c>
      <c r="E337" s="19">
        <v>5.0000000000000001E-3</v>
      </c>
      <c r="F337" s="25">
        <v>0</v>
      </c>
      <c r="G337" s="7">
        <f>+G336</f>
        <v>1</v>
      </c>
      <c r="H337" s="7">
        <f>ROUND(+E337*F337*G337,4)</f>
        <v>0</v>
      </c>
    </row>
    <row r="338" spans="1:8" x14ac:dyDescent="0.3">
      <c r="A338" s="32"/>
      <c r="B338" s="5">
        <v>4</v>
      </c>
      <c r="C338" s="2" t="s">
        <v>21</v>
      </c>
      <c r="D338" s="21">
        <v>24803654.500740003</v>
      </c>
      <c r="E338" s="22">
        <v>0.4975</v>
      </c>
      <c r="F338" s="25">
        <v>0.1045</v>
      </c>
      <c r="G338" s="7">
        <f>+G336</f>
        <v>1</v>
      </c>
      <c r="H338" s="7">
        <f>ROUND(+E338*F338*G338,4)</f>
        <v>5.1999999999999998E-2</v>
      </c>
    </row>
    <row r="339" spans="1:8" x14ac:dyDescent="0.3">
      <c r="A339" s="32"/>
      <c r="B339" s="2"/>
      <c r="C339" s="2" t="s">
        <v>22</v>
      </c>
      <c r="D339" s="23">
        <f>SUM(D334:D338)</f>
        <v>59685449.291340008</v>
      </c>
      <c r="E339" s="19">
        <f>SUM(E334:E338)</f>
        <v>1</v>
      </c>
      <c r="F339" s="8"/>
      <c r="G339" s="2"/>
      <c r="H339" s="2"/>
    </row>
    <row r="340" spans="1:8" ht="15" thickBot="1" x14ac:dyDescent="0.35">
      <c r="A340" s="32"/>
      <c r="B340" s="2"/>
      <c r="C340" s="2"/>
      <c r="D340" s="23"/>
      <c r="E340" s="19"/>
      <c r="F340" s="8"/>
      <c r="G340" s="2"/>
      <c r="H340" s="2"/>
    </row>
    <row r="341" spans="1:8" x14ac:dyDescent="0.3">
      <c r="A341" s="32"/>
      <c r="B341" s="2"/>
      <c r="C341" s="2"/>
      <c r="D341" s="23"/>
      <c r="E341" s="19"/>
      <c r="F341" s="9"/>
      <c r="G341" s="10" t="s">
        <v>23</v>
      </c>
      <c r="H341" s="11">
        <f>+H334+H336</f>
        <v>1.83E-2</v>
      </c>
    </row>
    <row r="342" spans="1:8" x14ac:dyDescent="0.3">
      <c r="A342" s="32"/>
      <c r="B342" s="2"/>
      <c r="C342" s="2"/>
      <c r="D342" s="2"/>
      <c r="E342" s="19"/>
      <c r="F342" s="12"/>
      <c r="G342" s="13" t="s">
        <v>24</v>
      </c>
      <c r="H342" s="14">
        <f>+H337+H338</f>
        <v>5.1999999999999998E-2</v>
      </c>
    </row>
    <row r="343" spans="1:8" ht="15" thickBot="1" x14ac:dyDescent="0.35">
      <c r="A343" s="33"/>
      <c r="B343" s="5">
        <v>5</v>
      </c>
      <c r="C343" s="2" t="s">
        <v>25</v>
      </c>
      <c r="D343" s="18">
        <v>3419951.3753328361</v>
      </c>
      <c r="E343" s="19">
        <v>1</v>
      </c>
      <c r="F343" s="15"/>
      <c r="G343" s="16" t="s">
        <v>26</v>
      </c>
      <c r="H343" s="17">
        <f>SUM(H334:H339)</f>
        <v>7.0300000000000001E-2</v>
      </c>
    </row>
    <row r="344" spans="1:8" ht="15" thickBot="1" x14ac:dyDescent="0.35">
      <c r="A344" s="27"/>
      <c r="B344" s="5"/>
      <c r="C344" s="2"/>
      <c r="D344" s="18"/>
      <c r="E344" s="19"/>
      <c r="F344" s="8"/>
      <c r="G344" s="28"/>
      <c r="H344" s="29"/>
    </row>
    <row r="345" spans="1:8" x14ac:dyDescent="0.3">
      <c r="A345" s="31">
        <v>44530</v>
      </c>
      <c r="B345" s="2"/>
      <c r="C345" s="2"/>
      <c r="D345" s="5" t="s">
        <v>7</v>
      </c>
      <c r="E345" s="2"/>
      <c r="F345" s="4"/>
      <c r="G345" s="2"/>
      <c r="H345" s="5" t="s">
        <v>8</v>
      </c>
    </row>
    <row r="346" spans="1:8" x14ac:dyDescent="0.3">
      <c r="A346" s="32"/>
      <c r="B346" s="2"/>
      <c r="C346" s="2"/>
      <c r="D346" s="5" t="s">
        <v>9</v>
      </c>
      <c r="E346" s="5" t="s">
        <v>7</v>
      </c>
      <c r="F346" s="5" t="s">
        <v>10</v>
      </c>
      <c r="G346" s="1"/>
      <c r="H346" s="5" t="s">
        <v>11</v>
      </c>
    </row>
    <row r="347" spans="1:8" x14ac:dyDescent="0.3">
      <c r="A347" s="32"/>
      <c r="B347" s="2"/>
      <c r="C347" s="6" t="s">
        <v>12</v>
      </c>
      <c r="D347" s="6" t="s">
        <v>13</v>
      </c>
      <c r="E347" s="6" t="s">
        <v>14</v>
      </c>
      <c r="F347" s="6" t="s">
        <v>15</v>
      </c>
      <c r="G347" s="6" t="s">
        <v>16</v>
      </c>
      <c r="H347" s="6" t="s">
        <v>17</v>
      </c>
    </row>
    <row r="348" spans="1:8" x14ac:dyDescent="0.3">
      <c r="A348" s="32"/>
      <c r="B348" s="2"/>
      <c r="C348" s="2"/>
      <c r="D348" s="2"/>
      <c r="E348" s="2"/>
      <c r="F348" s="2"/>
      <c r="G348" s="2"/>
      <c r="H348" s="2"/>
    </row>
    <row r="349" spans="1:8" x14ac:dyDescent="0.3">
      <c r="A349" s="32"/>
      <c r="B349" s="5">
        <v>1</v>
      </c>
      <c r="C349" s="2" t="s">
        <v>18</v>
      </c>
      <c r="D349" s="18">
        <v>0</v>
      </c>
      <c r="E349" s="19">
        <v>0</v>
      </c>
      <c r="F349" s="24">
        <v>0</v>
      </c>
      <c r="G349" s="7">
        <f>+D349/D358</f>
        <v>0</v>
      </c>
      <c r="H349" s="7">
        <f>ROUND(+E349*F349*G349,4)</f>
        <v>0</v>
      </c>
    </row>
    <row r="350" spans="1:8" x14ac:dyDescent="0.3">
      <c r="A350" s="32"/>
      <c r="B350" s="2"/>
      <c r="C350" s="2"/>
      <c r="D350" s="20"/>
      <c r="E350" s="2"/>
      <c r="F350" s="8"/>
      <c r="G350" s="8"/>
      <c r="H350" s="2"/>
    </row>
    <row r="351" spans="1:8" x14ac:dyDescent="0.3">
      <c r="A351" s="32"/>
      <c r="B351" s="5">
        <v>2</v>
      </c>
      <c r="C351" s="2" t="s">
        <v>19</v>
      </c>
      <c r="D351" s="18">
        <v>34635278.598860003</v>
      </c>
      <c r="E351" s="19">
        <v>0.4975</v>
      </c>
      <c r="F351" s="25">
        <v>3.6876867433315676E-2</v>
      </c>
      <c r="G351" s="7">
        <f>1-G349</f>
        <v>1</v>
      </c>
      <c r="H351" s="7">
        <f>ROUND(+E351*F351*G351,4)</f>
        <v>1.83E-2</v>
      </c>
    </row>
    <row r="352" spans="1:8" x14ac:dyDescent="0.3">
      <c r="A352" s="32"/>
      <c r="B352" s="5">
        <v>3</v>
      </c>
      <c r="C352" s="2" t="s">
        <v>20</v>
      </c>
      <c r="D352" s="18">
        <v>252054.30031999998</v>
      </c>
      <c r="E352" s="19">
        <v>5.0000000000000001E-3</v>
      </c>
      <c r="F352" s="25">
        <v>0</v>
      </c>
      <c r="G352" s="7">
        <f>+G351</f>
        <v>1</v>
      </c>
      <c r="H352" s="7">
        <f>ROUND(+E352*F352*G352,4)</f>
        <v>0</v>
      </c>
    </row>
    <row r="353" spans="1:8" x14ac:dyDescent="0.3">
      <c r="A353" s="32"/>
      <c r="B353" s="5">
        <v>4</v>
      </c>
      <c r="C353" s="2" t="s">
        <v>21</v>
      </c>
      <c r="D353" s="21">
        <v>24946222.416169997</v>
      </c>
      <c r="E353" s="22">
        <v>0.4975</v>
      </c>
      <c r="F353" s="25">
        <v>0.1045</v>
      </c>
      <c r="G353" s="7">
        <f>+G351</f>
        <v>1</v>
      </c>
      <c r="H353" s="7">
        <f>ROUND(+E353*F353*G353,4)</f>
        <v>5.1999999999999998E-2</v>
      </c>
    </row>
    <row r="354" spans="1:8" x14ac:dyDescent="0.3">
      <c r="A354" s="32"/>
      <c r="B354" s="2"/>
      <c r="C354" s="2" t="s">
        <v>22</v>
      </c>
      <c r="D354" s="23">
        <f>SUM(D349:D353)</f>
        <v>59833555.315349996</v>
      </c>
      <c r="E354" s="19">
        <f>SUM(E349:E353)</f>
        <v>1</v>
      </c>
      <c r="F354" s="8"/>
      <c r="G354" s="2"/>
      <c r="H354" s="2"/>
    </row>
    <row r="355" spans="1:8" ht="15" thickBot="1" x14ac:dyDescent="0.35">
      <c r="A355" s="32"/>
      <c r="B355" s="2"/>
      <c r="C355" s="2"/>
      <c r="D355" s="23"/>
      <c r="E355" s="19"/>
      <c r="F355" s="8"/>
      <c r="G355" s="2"/>
      <c r="H355" s="2"/>
    </row>
    <row r="356" spans="1:8" x14ac:dyDescent="0.3">
      <c r="A356" s="32"/>
      <c r="B356" s="2"/>
      <c r="C356" s="2"/>
      <c r="D356" s="23"/>
      <c r="E356" s="19"/>
      <c r="F356" s="9"/>
      <c r="G356" s="10" t="s">
        <v>23</v>
      </c>
      <c r="H356" s="11">
        <f>+H349+H351</f>
        <v>1.83E-2</v>
      </c>
    </row>
    <row r="357" spans="1:8" x14ac:dyDescent="0.3">
      <c r="A357" s="32"/>
      <c r="B357" s="2"/>
      <c r="C357" s="2"/>
      <c r="D357" s="2"/>
      <c r="E357" s="19"/>
      <c r="F357" s="12"/>
      <c r="G357" s="13" t="s">
        <v>24</v>
      </c>
      <c r="H357" s="14">
        <f>+H352+H353</f>
        <v>5.1999999999999998E-2</v>
      </c>
    </row>
    <row r="358" spans="1:8" ht="15" thickBot="1" x14ac:dyDescent="0.35">
      <c r="A358" s="33"/>
      <c r="B358" s="5">
        <v>5</v>
      </c>
      <c r="C358" s="2" t="s">
        <v>25</v>
      </c>
      <c r="D358" s="18">
        <v>3591290.145733695</v>
      </c>
      <c r="E358" s="19">
        <v>1</v>
      </c>
      <c r="F358" s="15"/>
      <c r="G358" s="16" t="s">
        <v>26</v>
      </c>
      <c r="H358" s="17">
        <f>SUM(H349:H354)</f>
        <v>7.0300000000000001E-2</v>
      </c>
    </row>
    <row r="359" spans="1:8" ht="15" thickBot="1" x14ac:dyDescent="0.35">
      <c r="A359" s="27"/>
      <c r="B359" s="5"/>
      <c r="C359" s="2"/>
      <c r="D359" s="18"/>
      <c r="E359" s="19"/>
      <c r="F359" s="8"/>
      <c r="G359" s="28"/>
      <c r="H359" s="29"/>
    </row>
    <row r="360" spans="1:8" x14ac:dyDescent="0.3">
      <c r="A360" s="31">
        <v>44561</v>
      </c>
      <c r="B360" s="2"/>
      <c r="C360" s="2"/>
      <c r="D360" s="5" t="s">
        <v>7</v>
      </c>
      <c r="E360" s="2"/>
      <c r="F360" s="4"/>
      <c r="G360" s="2"/>
      <c r="H360" s="5" t="s">
        <v>8</v>
      </c>
    </row>
    <row r="361" spans="1:8" x14ac:dyDescent="0.3">
      <c r="A361" s="32"/>
      <c r="B361" s="2"/>
      <c r="C361" s="2"/>
      <c r="D361" s="5" t="s">
        <v>9</v>
      </c>
      <c r="E361" s="5" t="s">
        <v>7</v>
      </c>
      <c r="F361" s="5" t="s">
        <v>10</v>
      </c>
      <c r="G361" s="1"/>
      <c r="H361" s="5" t="s">
        <v>11</v>
      </c>
    </row>
    <row r="362" spans="1:8" x14ac:dyDescent="0.3">
      <c r="A362" s="32"/>
      <c r="B362" s="2"/>
      <c r="C362" s="6" t="s">
        <v>12</v>
      </c>
      <c r="D362" s="6" t="s">
        <v>13</v>
      </c>
      <c r="E362" s="6" t="s">
        <v>14</v>
      </c>
      <c r="F362" s="6" t="s">
        <v>15</v>
      </c>
      <c r="G362" s="6" t="s">
        <v>16</v>
      </c>
      <c r="H362" s="6" t="s">
        <v>17</v>
      </c>
    </row>
    <row r="363" spans="1:8" x14ac:dyDescent="0.3">
      <c r="A363" s="32"/>
      <c r="B363" s="2"/>
      <c r="C363" s="2"/>
      <c r="D363" s="2"/>
      <c r="E363" s="2"/>
      <c r="F363" s="2"/>
      <c r="G363" s="2"/>
      <c r="H363" s="2"/>
    </row>
    <row r="364" spans="1:8" x14ac:dyDescent="0.3">
      <c r="A364" s="32"/>
      <c r="B364" s="5">
        <v>1</v>
      </c>
      <c r="C364" s="2" t="s">
        <v>18</v>
      </c>
      <c r="D364" s="18">
        <v>0</v>
      </c>
      <c r="E364" s="19">
        <v>0</v>
      </c>
      <c r="F364" s="24">
        <v>0</v>
      </c>
      <c r="G364" s="7">
        <f>+D364/D373</f>
        <v>0</v>
      </c>
      <c r="H364" s="7">
        <f>ROUND(+E364*F364*G364,4)</f>
        <v>0</v>
      </c>
    </row>
    <row r="365" spans="1:8" x14ac:dyDescent="0.3">
      <c r="A365" s="32"/>
      <c r="B365" s="2"/>
      <c r="C365" s="2"/>
      <c r="D365" s="20"/>
      <c r="E365" s="2"/>
      <c r="F365" s="8"/>
      <c r="G365" s="8"/>
      <c r="H365" s="2"/>
    </row>
    <row r="366" spans="1:8" x14ac:dyDescent="0.3">
      <c r="A366" s="32"/>
      <c r="B366" s="5">
        <v>2</v>
      </c>
      <c r="C366" s="2" t="s">
        <v>19</v>
      </c>
      <c r="D366" s="18">
        <v>36086712.54061</v>
      </c>
      <c r="E366" s="19">
        <v>0.4975</v>
      </c>
      <c r="F366" s="25">
        <v>3.6401077025177336E-2</v>
      </c>
      <c r="G366" s="7">
        <f>1-G364</f>
        <v>1</v>
      </c>
      <c r="H366" s="7">
        <f>ROUND(+E366*F366*G366,4)</f>
        <v>1.8100000000000002E-2</v>
      </c>
    </row>
    <row r="367" spans="1:8" x14ac:dyDescent="0.3">
      <c r="A367" s="32"/>
      <c r="B367" s="5">
        <v>3</v>
      </c>
      <c r="C367" s="2" t="s">
        <v>20</v>
      </c>
      <c r="D367" s="18">
        <v>252054.30031999998</v>
      </c>
      <c r="E367" s="19">
        <v>5.0000000000000001E-3</v>
      </c>
      <c r="F367" s="25">
        <v>0</v>
      </c>
      <c r="G367" s="7">
        <f>+G366</f>
        <v>1</v>
      </c>
      <c r="H367" s="7">
        <f>ROUND(+E367*F367*G367,4)</f>
        <v>0</v>
      </c>
    </row>
    <row r="368" spans="1:8" x14ac:dyDescent="0.3">
      <c r="A368" s="32"/>
      <c r="B368" s="5">
        <v>4</v>
      </c>
      <c r="C368" s="2" t="s">
        <v>21</v>
      </c>
      <c r="D368" s="21">
        <v>25179678.161040001</v>
      </c>
      <c r="E368" s="22">
        <v>0.4975</v>
      </c>
      <c r="F368" s="25">
        <v>0.1045</v>
      </c>
      <c r="G368" s="7">
        <f>+G366</f>
        <v>1</v>
      </c>
      <c r="H368" s="7">
        <f>ROUND(+E368*F368*G368,4)</f>
        <v>5.1999999999999998E-2</v>
      </c>
    </row>
    <row r="369" spans="1:8" x14ac:dyDescent="0.3">
      <c r="A369" s="32"/>
      <c r="B369" s="2"/>
      <c r="C369" s="2" t="s">
        <v>22</v>
      </c>
      <c r="D369" s="23">
        <f>SUM(D364:D368)</f>
        <v>61518445.001970001</v>
      </c>
      <c r="E369" s="19">
        <f>SUM(E364:E368)</f>
        <v>1</v>
      </c>
      <c r="F369" s="8"/>
      <c r="G369" s="2"/>
      <c r="H369" s="2"/>
    </row>
    <row r="370" spans="1:8" ht="15" thickBot="1" x14ac:dyDescent="0.35">
      <c r="A370" s="32"/>
      <c r="B370" s="2"/>
      <c r="C370" s="2"/>
      <c r="D370" s="23"/>
      <c r="E370" s="19"/>
      <c r="F370" s="8"/>
      <c r="G370" s="2"/>
      <c r="H370" s="2"/>
    </row>
    <row r="371" spans="1:8" x14ac:dyDescent="0.3">
      <c r="A371" s="32"/>
      <c r="B371" s="2"/>
      <c r="C371" s="2"/>
      <c r="D371" s="23"/>
      <c r="E371" s="19"/>
      <c r="F371" s="9"/>
      <c r="G371" s="10" t="s">
        <v>23</v>
      </c>
      <c r="H371" s="11">
        <f>+H364+H366</f>
        <v>1.8100000000000002E-2</v>
      </c>
    </row>
    <row r="372" spans="1:8" x14ac:dyDescent="0.3">
      <c r="A372" s="32"/>
      <c r="B372" s="2"/>
      <c r="C372" s="2"/>
      <c r="D372" s="2"/>
      <c r="E372" s="19"/>
      <c r="F372" s="12"/>
      <c r="G372" s="13" t="s">
        <v>24</v>
      </c>
      <c r="H372" s="14">
        <f>+H367+H368</f>
        <v>5.1999999999999998E-2</v>
      </c>
    </row>
    <row r="373" spans="1:8" ht="15" thickBot="1" x14ac:dyDescent="0.35">
      <c r="A373" s="33"/>
      <c r="B373" s="5">
        <v>5</v>
      </c>
      <c r="C373" s="2" t="s">
        <v>25</v>
      </c>
      <c r="D373" s="18">
        <v>3594679.7583490205</v>
      </c>
      <c r="E373" s="19">
        <v>1</v>
      </c>
      <c r="F373" s="15"/>
      <c r="G373" s="16" t="s">
        <v>26</v>
      </c>
      <c r="H373" s="17">
        <f>SUM(H364:H369)</f>
        <v>7.0099999999999996E-2</v>
      </c>
    </row>
    <row r="374" spans="1:8" x14ac:dyDescent="0.3">
      <c r="A374" s="27"/>
      <c r="B374" s="5"/>
      <c r="C374" s="2"/>
      <c r="D374" s="18"/>
      <c r="E374" s="19"/>
      <c r="F374" s="8"/>
      <c r="G374" s="28"/>
      <c r="H374" s="29"/>
    </row>
  </sheetData>
  <mergeCells count="25">
    <mergeCell ref="A195:A208"/>
    <mergeCell ref="A164:A178"/>
    <mergeCell ref="A180:A193"/>
    <mergeCell ref="A84:A98"/>
    <mergeCell ref="A100:A114"/>
    <mergeCell ref="A116:A130"/>
    <mergeCell ref="A132:A146"/>
    <mergeCell ref="A148:A162"/>
    <mergeCell ref="A68:A82"/>
    <mergeCell ref="D3:H3"/>
    <mergeCell ref="A4:A18"/>
    <mergeCell ref="A20:A34"/>
    <mergeCell ref="A36:A50"/>
    <mergeCell ref="A52:A66"/>
    <mergeCell ref="A210:A223"/>
    <mergeCell ref="A225:A238"/>
    <mergeCell ref="A240:A253"/>
    <mergeCell ref="A255:A268"/>
    <mergeCell ref="A270:A283"/>
    <mergeCell ref="A360:A373"/>
    <mergeCell ref="A285:A298"/>
    <mergeCell ref="A300:A313"/>
    <mergeCell ref="A315:A328"/>
    <mergeCell ref="A330:A343"/>
    <mergeCell ref="A345:A358"/>
  </mergeCells>
  <dataValidations count="1">
    <dataValidation allowBlank="1" showInputMessage="1" showErrorMessage="1" prompt="Monitor if there are any commercial paper. If so, ask Nicholas Manuel to factor in the blended short-term rate calculation. _x000a_" sqref="F9 F25 F41 F57 F73 F89 F105 F121 F137 F153 F169 F184 F199 F214 F229 F244 F259 F274 F289 F304 F319 F334 F349 F364" xr:uid="{E57FD334-0982-4580-BE1B-14296F6D8B36}"/>
  </dataValidations>
  <hyperlinks>
    <hyperlink ref="A20:A34" r:id="rId1" display="../../2020/00_FERC Exception (TO Settlement) Recalc/AFUDC Rate Calc for TO Settlement v2 (DIP Financing Fees).xlsx" xr:uid="{789ABA63-92B6-4AA9-B447-76D44C0983A6}"/>
    <hyperlink ref="A4:A18" r:id="rId2" display="../../2020/00_FERC Exception (TO Settlement) Recalc/AFUDC Rate Calc for TO Settlement v2 (DIP Financing Fees).xlsx" xr:uid="{7A3A6DBC-DD33-4F52-ACC3-323100921960}"/>
    <hyperlink ref="A36:A50" r:id="rId3" display="../../2020/00_FERC Exception (TO Settlement) Recalc/AFUDC Rate Calc for TO Settlement v2 (DIP Financing Fees).xlsx" xr:uid="{83B845FB-7312-4650-B8DE-48C84236BCED}"/>
    <hyperlink ref="A52:A66" r:id="rId4" display="../../2020/00_FERC Exception (TO Settlement) Recalc/AFUDC Rate Calc for TO Settlement v2 (DIP Financing Fees).xlsx" xr:uid="{2CC66946-A7DD-4947-8D20-A56B653CFF9B}"/>
    <hyperlink ref="A68:A82" r:id="rId5" display="../../2020/00_FERC Exception (TO Settlement) Recalc/AFUDC Rate Calc for TO Settlement v2 (DIP Financing Fees).xlsx" xr:uid="{956530C1-9740-49E4-84DF-7F37F0180E19}"/>
    <hyperlink ref="A84:A98" r:id="rId6" display="../../2020/00_FERC Exception (TO Settlement) Recalc/AFUDC Rate Calc for TO Settlement v2 (DIP Financing Fees).xlsx" xr:uid="{F2ED1823-6833-4446-B016-853E76219103}"/>
    <hyperlink ref="A100:A114" r:id="rId7" display="../../2020/00_FERC Exception (TO Settlement) Recalc/AFUDC Rate Calc for TO Settlement v2 (DIP Financing Fees).xlsx" xr:uid="{804DD745-7780-4D9E-8D1F-BA3CD4E8F6E0}"/>
    <hyperlink ref="A116:A130" r:id="rId8" display="../../2020/00_FERC Exception (TO Settlement) Recalc/AFUDC Rate Calc for TO Settlement v2 (DIP Financing Fees).xlsx" xr:uid="{3AA73FD5-0437-4328-A9EE-3A8500BC3518}"/>
    <hyperlink ref="A132:A146" r:id="rId9" display="../../2020/00_FERC Exception (TO Settlement) Recalc/AFUDC Rate Calc for TO Settlement v2 (DIP Financing Fees).xlsx" xr:uid="{8F37C3AF-2B68-4348-8368-1D33E388B32F}"/>
    <hyperlink ref="A148:A162" r:id="rId10" display="../../2020/00_FERC Exception (TO Settlement) Recalc/AFUDC Rate Calc for TO Settlement v2 (DIP Financing Fees).xlsx" xr:uid="{074B20FD-31EA-4CFF-AEC9-99E43F4BA6CA}"/>
    <hyperlink ref="A164:A178" r:id="rId11" display="../../2020/00_FERC Exception (TO Settlement) Recalc/AFUDC Rate Calc for TO Settlement v2 (DIP Financing Fees).xlsx" xr:uid="{D8E6AB21-1F8F-418E-AB32-4E3F0C2B875B}"/>
    <hyperlink ref="A180:A193" r:id="rId12" display="\\go310\CAPACT\capact\plant&amp;dep\Recurring Work\Capital Expenditures, CWIP, AFUDC\AFUDC\2020\12-2020\December 2020 AFUDC Rate Calc (FERC Except with Treasury CODR) - correct calc.xlsx" xr:uid="{B74DFBCC-0E4C-4204-8485-BB79F5B109CA}"/>
  </hyperlinks>
  <pageMargins left="0.7" right="0.7" top="0.75" bottom="0.75" header="0.3" footer="0.3"/>
  <pageSetup scale="89" orientation="portrait" r:id="rId13"/>
  <headerFooter>
    <oddHeader>&amp;R&amp;8FERC-TO21-IR-CPUC-PGE-03-AU.09_Atch01</oddHeader>
  </headerFooter>
  <rowBreaks count="7" manualBreakCount="7">
    <brk id="51" max="7" man="1"/>
    <brk id="99" max="7" man="1"/>
    <brk id="147" max="7" man="1"/>
    <brk id="194" max="7" man="1"/>
    <brk id="239" max="7" man="1"/>
    <brk id="284" max="7" man="1"/>
    <brk id="329" max="7" man="1"/>
  </rowBreaks>
  <colBreaks count="1" manualBreakCount="1">
    <brk id="9" max="1048575" man="1"/>
  </colBreaks>
  <customProperties>
    <customPr name="_pios_id" r:id="rId14"/>
    <customPr name="EpmWorksheetKeyString_GUID" r:id="rId15"/>
  </customProperties>
  <drawing r:id="rId1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983B24-75E9-49C5-8ACB-315CF3D770A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C2F3E132-66CA-4DA9-99D3-9356FF52AB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88EB9-F48C-4374-98C2-D41BB539B31F}">
  <ds:schemaRefs>
    <ds:schemaRef ds:uri="b095f0c1-5f23-4844-b130-47bac23e1c4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97e57212-3e02-407f-8b2d-05f7d7f19b15"/>
    <ds:schemaRef ds:uri="df0cdfa5-cd7b-41c7-9812-9cdb98f3b1e8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E76A677-C972-427B-A0C3-939E8C66E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FERC Waivers</vt:lpstr>
      <vt:lpstr>Monthly AFUDC Rate Calc</vt:lpstr>
      <vt:lpstr>'FERC Waivers'!Print_Area</vt:lpstr>
      <vt:lpstr>'Monthly AFUDC Rate Calc'!Print_Area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Lee, Calvin</dc:creator>
  <cp:keywords/>
  <dc:description/>
  <cp:lastModifiedBy>Hunt, Erich</cp:lastModifiedBy>
  <cp:revision/>
  <dcterms:created xsi:type="dcterms:W3CDTF">2020-11-20T01:10:49Z</dcterms:created>
  <dcterms:modified xsi:type="dcterms:W3CDTF">2024-09-30T16:12:15Z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Order">
    <vt:r8>125900</vt:r8>
  </property>
  <property fmtid="{D5CDD505-2E9C-101B-9397-08002B2CF9AE}" pid="4" name="pgeRecordCategory">
    <vt:lpwstr/>
  </property>
  <property fmtid="{D5CDD505-2E9C-101B-9397-08002B2CF9AE}" pid="5" name="MSIP_Label_64fb56ae-b253-43b2-ae76-5b0fef4d3037_Enabled">
    <vt:lpwstr>true</vt:lpwstr>
  </property>
  <property fmtid="{D5CDD505-2E9C-101B-9397-08002B2CF9AE}" pid="6" name="MSIP_Label_64fb56ae-b253-43b2-ae76-5b0fef4d3037_SetDate">
    <vt:lpwstr>2023-05-17T23:39:40Z</vt:lpwstr>
  </property>
  <property fmtid="{D5CDD505-2E9C-101B-9397-08002B2CF9AE}" pid="7" name="MSIP_Label_64fb56ae-b253-43b2-ae76-5b0fef4d3037_Method">
    <vt:lpwstr>Privileged</vt:lpwstr>
  </property>
  <property fmtid="{D5CDD505-2E9C-101B-9397-08002B2CF9AE}" pid="8" name="MSIP_Label_64fb56ae-b253-43b2-ae76-5b0fef4d3037_Name">
    <vt:lpwstr>Internal (With Markings)</vt:lpwstr>
  </property>
  <property fmtid="{D5CDD505-2E9C-101B-9397-08002B2CF9AE}" pid="9" name="MSIP_Label_64fb56ae-b253-43b2-ae76-5b0fef4d3037_SiteId">
    <vt:lpwstr>44ae661a-ece6-41aa-bc96-7c2c85a08941</vt:lpwstr>
  </property>
  <property fmtid="{D5CDD505-2E9C-101B-9397-08002B2CF9AE}" pid="10" name="MSIP_Label_64fb56ae-b253-43b2-ae76-5b0fef4d3037_ActionId">
    <vt:lpwstr>8369ee38-8469-429a-b2e4-706f4f331df6</vt:lpwstr>
  </property>
  <property fmtid="{D5CDD505-2E9C-101B-9397-08002B2CF9AE}" pid="11" name="MSIP_Label_64fb56ae-b253-43b2-ae76-5b0fef4d3037_ContentBits">
    <vt:lpwstr>3</vt:lpwstr>
  </property>
</Properties>
</file>